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kansh\Desktop\Performance Excel Sheet\"/>
    </mc:Choice>
  </mc:AlternateContent>
  <xr:revisionPtr revIDLastSave="0" documentId="13_ncr:1_{6EE81488-4BE1-4D2A-9F86-DB8D7AC675CE}" xr6:coauthVersionLast="45" xr6:coauthVersionMax="45" xr10:uidLastSave="{00000000-0000-0000-0000-000000000000}"/>
  <workbookProtection workbookAlgorithmName="SHA-512" workbookHashValue="PRG/msZAIe7MkoWVqtP9W4zqkP/qMi0RbJICkN/cEQDME1f1WitdtykiXz/0kJgiAoMYROZMoc4bLYEmXdrCBA==" workbookSaltValue="KrL2HnWiLVSebP377Uiakg==" workbookSpinCount="100000" lockStructure="1"/>
  <bookViews>
    <workbookView xWindow="-98" yWindow="-98" windowWidth="20715" windowHeight="13276" tabRatio="944" firstSheet="2" activeTab="2" xr2:uid="{00000000-000D-0000-FFFF-FFFF00000000}"/>
  </bookViews>
  <sheets>
    <sheet name="Sheet1" sheetId="1" state="hidden" r:id="rId1"/>
    <sheet name="AllinOne" sheetId="7" state="hidden" r:id="rId2"/>
    <sheet name="Performance snapshot" sheetId="17" r:id="rId3"/>
    <sheet name="Risk Arb-Spl Situations" sheetId="9" state="hidden" r:id="rId4"/>
    <sheet name="Backup_Inv+Spl" sheetId="15" state="hidden" r:id="rId5"/>
    <sheet name="Yr wise-Inv+Spl" sheetId="3" state="hidden" r:id="rId6"/>
    <sheet name="Combined-Inv+Spl" sheetId="6" state="hidden" r:id="rId7"/>
    <sheet name="Backup_Inv only" sheetId="16" state="hidden" r:id="rId8"/>
    <sheet name="Yr wise-Inv" sheetId="10" r:id="rId9"/>
    <sheet name="Combined_Inv" sheetId="26" r:id="rId10"/>
    <sheet name="Separate" sheetId="28" r:id="rId11"/>
    <sheet name="Backup_Spl" sheetId="14" state="hidden" r:id="rId12"/>
    <sheet name="Yr wise-Spl" sheetId="12" state="hidden" r:id="rId13"/>
    <sheet name="Combined-Spl" sheetId="13" state="hidden" r:id="rId14"/>
  </sheets>
  <definedNames>
    <definedName name="_xlnm._FilterDatabase" localSheetId="3" hidden="1">'Risk Arb-Spl Situations'!$A$5:$WVT$78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6" i="28" l="1"/>
  <c r="K146" i="28"/>
  <c r="F181" i="28"/>
  <c r="C181" i="28"/>
  <c r="N144" i="28"/>
  <c r="K144" i="28"/>
  <c r="V140" i="28"/>
  <c r="S140" i="28"/>
  <c r="N140" i="28"/>
  <c r="K140" i="28"/>
  <c r="F176" i="28"/>
  <c r="C176" i="28"/>
  <c r="F162" i="28"/>
  <c r="C162" i="28"/>
  <c r="F146" i="28"/>
  <c r="C146" i="28"/>
  <c r="F130" i="28"/>
  <c r="C130" i="28"/>
  <c r="F114" i="28"/>
  <c r="C114" i="28"/>
  <c r="F98" i="28"/>
  <c r="C98" i="28"/>
  <c r="F80" i="28"/>
  <c r="C80" i="28"/>
  <c r="F58" i="28"/>
  <c r="C58" i="28"/>
  <c r="F38" i="28"/>
  <c r="C38" i="28"/>
  <c r="F18" i="28"/>
  <c r="C18" i="28"/>
  <c r="N139" i="26"/>
  <c r="K139" i="26"/>
  <c r="C139" i="26"/>
  <c r="F139" i="26"/>
  <c r="J280" i="16"/>
  <c r="J281" i="16"/>
  <c r="J282" i="16"/>
  <c r="J283" i="16"/>
  <c r="J279" i="16"/>
  <c r="E280" i="16"/>
  <c r="E281" i="16"/>
  <c r="E282" i="16"/>
  <c r="E283" i="16"/>
  <c r="E279" i="16"/>
  <c r="J256" i="16"/>
  <c r="J257" i="16"/>
  <c r="J258" i="16"/>
  <c r="J259" i="16"/>
  <c r="J260" i="16"/>
  <c r="J255" i="16"/>
  <c r="E256" i="16"/>
  <c r="E257" i="16"/>
  <c r="E258" i="16"/>
  <c r="E259" i="16"/>
  <c r="E260" i="16"/>
  <c r="E255" i="16"/>
  <c r="J230" i="16"/>
  <c r="J231" i="16"/>
  <c r="J232" i="16"/>
  <c r="J233" i="16"/>
  <c r="J234" i="16"/>
  <c r="J229" i="16"/>
  <c r="E230" i="16"/>
  <c r="E231" i="16"/>
  <c r="E232" i="16"/>
  <c r="E233" i="16"/>
  <c r="E234" i="16"/>
  <c r="E229" i="16"/>
  <c r="J204" i="16"/>
  <c r="J205" i="16"/>
  <c r="J206" i="16"/>
  <c r="J207" i="16"/>
  <c r="J208" i="16"/>
  <c r="J203" i="16"/>
  <c r="E204" i="16"/>
  <c r="E205" i="16"/>
  <c r="E206" i="16"/>
  <c r="E207" i="16"/>
  <c r="E208" i="16"/>
  <c r="E203" i="16"/>
  <c r="J178" i="16"/>
  <c r="J179" i="16"/>
  <c r="J180" i="16"/>
  <c r="J181" i="16"/>
  <c r="J182" i="16"/>
  <c r="J177" i="16"/>
  <c r="E178" i="16"/>
  <c r="E179" i="16"/>
  <c r="E180" i="16"/>
  <c r="E181" i="16"/>
  <c r="E182" i="16"/>
  <c r="E177" i="16"/>
  <c r="J151" i="16"/>
  <c r="J152" i="16"/>
  <c r="J153" i="16"/>
  <c r="J154" i="16"/>
  <c r="J155" i="16"/>
  <c r="J156" i="16"/>
  <c r="J150" i="16"/>
  <c r="E151" i="16"/>
  <c r="E152" i="16"/>
  <c r="E153" i="16"/>
  <c r="E154" i="16"/>
  <c r="E155" i="16"/>
  <c r="E156" i="16"/>
  <c r="E150" i="16"/>
  <c r="J120" i="16"/>
  <c r="J121" i="16"/>
  <c r="J122" i="16"/>
  <c r="J123" i="16"/>
  <c r="J124" i="16"/>
  <c r="J125" i="16"/>
  <c r="J126" i="16"/>
  <c r="J127" i="16"/>
  <c r="J119" i="16"/>
  <c r="E120" i="16"/>
  <c r="E121" i="16"/>
  <c r="E122" i="16"/>
  <c r="E123" i="16"/>
  <c r="E124" i="16"/>
  <c r="E125" i="16"/>
  <c r="E126" i="16"/>
  <c r="E127" i="16"/>
  <c r="E119" i="16"/>
  <c r="I86" i="16"/>
  <c r="I87" i="16"/>
  <c r="I88" i="16"/>
  <c r="I89" i="16"/>
  <c r="I90" i="16"/>
  <c r="I91" i="16"/>
  <c r="I92" i="16"/>
  <c r="I85" i="16"/>
  <c r="E86" i="16"/>
  <c r="E87" i="16"/>
  <c r="E88" i="16"/>
  <c r="E89" i="16"/>
  <c r="E90" i="16"/>
  <c r="E91" i="16"/>
  <c r="E92" i="16"/>
  <c r="E85" i="16"/>
  <c r="J53" i="16"/>
  <c r="J54" i="16"/>
  <c r="J55" i="16"/>
  <c r="J56" i="16"/>
  <c r="J57" i="16"/>
  <c r="J58" i="16"/>
  <c r="J59" i="16"/>
  <c r="J52" i="16"/>
  <c r="E53" i="16"/>
  <c r="E54" i="16"/>
  <c r="E55" i="16"/>
  <c r="E56" i="16"/>
  <c r="E57" i="16"/>
  <c r="E58" i="16"/>
  <c r="E59" i="16"/>
  <c r="E52" i="16"/>
  <c r="J21" i="16"/>
  <c r="J22" i="16"/>
  <c r="J23" i="16"/>
  <c r="J24" i="16"/>
  <c r="J25" i="16"/>
  <c r="J26" i="16"/>
  <c r="J20" i="16"/>
  <c r="D21" i="16"/>
  <c r="D22" i="16"/>
  <c r="D23" i="16"/>
  <c r="D24" i="16"/>
  <c r="D25" i="16"/>
  <c r="D26" i="16"/>
  <c r="D20" i="16"/>
  <c r="M268" i="16" l="1"/>
  <c r="O268" i="16" s="1"/>
  <c r="M269" i="16"/>
  <c r="O269" i="16" s="1"/>
  <c r="M270" i="16"/>
  <c r="O270" i="16" s="1"/>
  <c r="H268" i="16"/>
  <c r="I268" i="16" s="1"/>
  <c r="H269" i="16"/>
  <c r="I269" i="16" s="1"/>
  <c r="H270" i="16"/>
  <c r="I270" i="16" s="1"/>
  <c r="I88" i="17" l="1"/>
  <c r="M87" i="17"/>
  <c r="L87" i="17"/>
  <c r="J87" i="17"/>
  <c r="I87" i="17"/>
  <c r="J86" i="17"/>
  <c r="M86" i="17" s="1"/>
  <c r="I86" i="17"/>
  <c r="L86" i="17" s="1"/>
  <c r="F176" i="10" l="1"/>
  <c r="C176" i="10"/>
  <c r="H284" i="16"/>
  <c r="C284" i="16"/>
  <c r="M267" i="16"/>
  <c r="O267" i="16" s="1"/>
  <c r="H267" i="16"/>
  <c r="I267" i="16" s="1"/>
  <c r="M266" i="16"/>
  <c r="O266" i="16" s="1"/>
  <c r="H266" i="16"/>
  <c r="I266" i="16" s="1"/>
  <c r="I33" i="17"/>
  <c r="K90" i="17" l="1"/>
  <c r="J85" i="17"/>
  <c r="M85" i="17" s="1"/>
  <c r="J88" i="17"/>
  <c r="M88" i="17" s="1"/>
  <c r="I85" i="17"/>
  <c r="L85" i="17" s="1"/>
  <c r="L88" i="17"/>
  <c r="J84" i="17"/>
  <c r="M84" i="17" s="1"/>
  <c r="I84" i="17"/>
  <c r="L84" i="17" s="1"/>
  <c r="I89" i="17" l="1"/>
  <c r="J89" i="17"/>
  <c r="R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R74" i="7"/>
  <c r="R75" i="7"/>
  <c r="R76" i="7"/>
  <c r="R77" i="7"/>
  <c r="R78" i="7"/>
  <c r="R79" i="7"/>
  <c r="R80" i="7"/>
  <c r="R81" i="7"/>
  <c r="R82" i="7"/>
  <c r="R83" i="7"/>
  <c r="R84" i="7"/>
  <c r="R85" i="7"/>
  <c r="R86" i="7"/>
  <c r="R87" i="7"/>
  <c r="R88" i="7"/>
  <c r="R89" i="7"/>
  <c r="R90" i="7"/>
  <c r="R91" i="7"/>
  <c r="R92" i="7"/>
  <c r="R93" i="7"/>
  <c r="R94" i="7"/>
  <c r="R95" i="7"/>
  <c r="R96" i="7"/>
  <c r="R97" i="7"/>
  <c r="R98" i="7"/>
  <c r="R99" i="7"/>
  <c r="R100" i="7"/>
  <c r="R101" i="7"/>
  <c r="R102" i="7"/>
  <c r="R103" i="7"/>
  <c r="R104" i="7"/>
  <c r="R105" i="7"/>
  <c r="R106" i="7"/>
  <c r="R107" i="7"/>
  <c r="R108" i="7"/>
  <c r="R109" i="7"/>
  <c r="R110" i="7"/>
  <c r="R111" i="7"/>
  <c r="R112" i="7"/>
  <c r="R113" i="7"/>
  <c r="R114" i="7"/>
  <c r="R115" i="7"/>
  <c r="R116" i="7"/>
  <c r="R117" i="7"/>
  <c r="R118" i="7"/>
  <c r="R119" i="7"/>
  <c r="R120" i="7"/>
  <c r="R121" i="7"/>
  <c r="R122" i="7"/>
  <c r="R123" i="7"/>
  <c r="R124" i="7"/>
  <c r="R125" i="7"/>
  <c r="R126" i="7"/>
  <c r="R127" i="7"/>
  <c r="R128" i="7"/>
  <c r="R129" i="7"/>
  <c r="N5" i="7"/>
  <c r="Q5" i="7" s="1"/>
  <c r="O5" i="7"/>
  <c r="N6" i="7"/>
  <c r="Q6" i="7" s="1"/>
  <c r="O6" i="7"/>
  <c r="N7" i="7"/>
  <c r="Q7" i="7" s="1"/>
  <c r="O7" i="7"/>
  <c r="N8" i="7"/>
  <c r="Q8" i="7" s="1"/>
  <c r="O8" i="7"/>
  <c r="N9" i="7"/>
  <c r="Q9" i="7" s="1"/>
  <c r="O9" i="7"/>
  <c r="N10" i="7"/>
  <c r="Q10" i="7" s="1"/>
  <c r="O10" i="7"/>
  <c r="N11" i="7"/>
  <c r="Q11" i="7" s="1"/>
  <c r="O11" i="7"/>
  <c r="N12" i="7"/>
  <c r="Q12" i="7" s="1"/>
  <c r="O12" i="7"/>
  <c r="N13" i="7"/>
  <c r="Q13" i="7" s="1"/>
  <c r="O13" i="7"/>
  <c r="N14" i="7"/>
  <c r="Q14" i="7" s="1"/>
  <c r="O14" i="7"/>
  <c r="N15" i="7"/>
  <c r="Q15" i="7" s="1"/>
  <c r="O15" i="7"/>
  <c r="N16" i="7"/>
  <c r="Q16" i="7" s="1"/>
  <c r="O16" i="7"/>
  <c r="N17" i="7"/>
  <c r="Q17" i="7" s="1"/>
  <c r="O17" i="7"/>
  <c r="N18" i="7"/>
  <c r="Q18" i="7" s="1"/>
  <c r="O18" i="7"/>
  <c r="N19" i="7"/>
  <c r="Q19" i="7" s="1"/>
  <c r="O19" i="7"/>
  <c r="N20" i="7"/>
  <c r="Q20" i="7" s="1"/>
  <c r="O20" i="7"/>
  <c r="N21" i="7"/>
  <c r="Q21" i="7" s="1"/>
  <c r="O21" i="7"/>
  <c r="N22" i="7"/>
  <c r="Q22" i="7" s="1"/>
  <c r="O22" i="7"/>
  <c r="N23" i="7"/>
  <c r="Q23" i="7" s="1"/>
  <c r="O23" i="7"/>
  <c r="N24" i="7"/>
  <c r="Q24" i="7" s="1"/>
  <c r="O24" i="7"/>
  <c r="N25" i="7"/>
  <c r="Q25" i="7" s="1"/>
  <c r="O25" i="7"/>
  <c r="N26" i="7"/>
  <c r="Q26" i="7" s="1"/>
  <c r="O26" i="7"/>
  <c r="N27" i="7"/>
  <c r="Q27" i="7" s="1"/>
  <c r="O27" i="7"/>
  <c r="N28" i="7"/>
  <c r="Q28" i="7" s="1"/>
  <c r="O28" i="7"/>
  <c r="N29" i="7"/>
  <c r="Q29" i="7" s="1"/>
  <c r="O29" i="7"/>
  <c r="N30" i="7"/>
  <c r="Q30" i="7" s="1"/>
  <c r="O30" i="7"/>
  <c r="N31" i="7"/>
  <c r="Q31" i="7" s="1"/>
  <c r="O31" i="7"/>
  <c r="N32" i="7"/>
  <c r="Q32" i="7" s="1"/>
  <c r="O32" i="7"/>
  <c r="N33" i="7"/>
  <c r="Q33" i="7" s="1"/>
  <c r="O33" i="7"/>
  <c r="N34" i="7"/>
  <c r="Q34" i="7" s="1"/>
  <c r="O34" i="7"/>
  <c r="N35" i="7"/>
  <c r="Q35" i="7" s="1"/>
  <c r="O35" i="7"/>
  <c r="N36" i="7"/>
  <c r="Q36" i="7" s="1"/>
  <c r="O36" i="7"/>
  <c r="N37" i="7"/>
  <c r="Q37" i="7" s="1"/>
  <c r="O37" i="7"/>
  <c r="N38" i="7"/>
  <c r="Q38" i="7" s="1"/>
  <c r="O38" i="7"/>
  <c r="N39" i="7"/>
  <c r="Q39" i="7" s="1"/>
  <c r="O39" i="7"/>
  <c r="N40" i="7"/>
  <c r="Q40" i="7" s="1"/>
  <c r="O40" i="7"/>
  <c r="N41" i="7"/>
  <c r="Q41" i="7" s="1"/>
  <c r="O41" i="7"/>
  <c r="N42" i="7"/>
  <c r="Q42" i="7" s="1"/>
  <c r="O42" i="7"/>
  <c r="N43" i="7"/>
  <c r="Q43" i="7" s="1"/>
  <c r="O43" i="7"/>
  <c r="N44" i="7"/>
  <c r="Q44" i="7" s="1"/>
  <c r="O44" i="7"/>
  <c r="N45" i="7"/>
  <c r="Q45" i="7" s="1"/>
  <c r="O45" i="7"/>
  <c r="N46" i="7"/>
  <c r="Q46" i="7" s="1"/>
  <c r="O46" i="7"/>
  <c r="N47" i="7"/>
  <c r="Q47" i="7" s="1"/>
  <c r="O47" i="7"/>
  <c r="N48" i="7"/>
  <c r="Q48" i="7" s="1"/>
  <c r="O48" i="7"/>
  <c r="N49" i="7"/>
  <c r="Q49" i="7" s="1"/>
  <c r="O49" i="7"/>
  <c r="N50" i="7"/>
  <c r="Q50" i="7" s="1"/>
  <c r="O50" i="7"/>
  <c r="N51" i="7"/>
  <c r="Q51" i="7" s="1"/>
  <c r="O51" i="7"/>
  <c r="N52" i="7"/>
  <c r="Q52" i="7" s="1"/>
  <c r="O52" i="7"/>
  <c r="N53" i="7"/>
  <c r="Q53" i="7" s="1"/>
  <c r="O53" i="7"/>
  <c r="N54" i="7"/>
  <c r="Q54" i="7" s="1"/>
  <c r="O54" i="7"/>
  <c r="N55" i="7"/>
  <c r="Q55" i="7" s="1"/>
  <c r="O55" i="7"/>
  <c r="N56" i="7"/>
  <c r="Q56" i="7" s="1"/>
  <c r="O56" i="7"/>
  <c r="N57" i="7"/>
  <c r="Q57" i="7" s="1"/>
  <c r="O57" i="7"/>
  <c r="N58" i="7"/>
  <c r="Q58" i="7" s="1"/>
  <c r="O58" i="7"/>
  <c r="N59" i="7"/>
  <c r="Q59" i="7" s="1"/>
  <c r="O59" i="7"/>
  <c r="N60" i="7"/>
  <c r="Q60" i="7" s="1"/>
  <c r="O60" i="7"/>
  <c r="N61" i="7"/>
  <c r="Q61" i="7" s="1"/>
  <c r="O61" i="7"/>
  <c r="N62" i="7"/>
  <c r="Q62" i="7" s="1"/>
  <c r="O62" i="7"/>
  <c r="N63" i="7"/>
  <c r="Q63" i="7" s="1"/>
  <c r="O63" i="7"/>
  <c r="N64" i="7"/>
  <c r="Q64" i="7" s="1"/>
  <c r="O64" i="7"/>
  <c r="N65" i="7"/>
  <c r="Q65" i="7" s="1"/>
  <c r="O65" i="7"/>
  <c r="N66" i="7"/>
  <c r="Q66" i="7" s="1"/>
  <c r="O66" i="7"/>
  <c r="N67" i="7"/>
  <c r="Q67" i="7" s="1"/>
  <c r="O67" i="7"/>
  <c r="N68" i="7"/>
  <c r="Q68" i="7" s="1"/>
  <c r="O68" i="7"/>
  <c r="N69" i="7"/>
  <c r="Q69" i="7" s="1"/>
  <c r="O69" i="7"/>
  <c r="N70" i="7"/>
  <c r="Q70" i="7" s="1"/>
  <c r="O70" i="7"/>
  <c r="N71" i="7"/>
  <c r="Q71" i="7" s="1"/>
  <c r="O71" i="7"/>
  <c r="N72" i="7"/>
  <c r="Q72" i="7" s="1"/>
  <c r="O72" i="7"/>
  <c r="N73" i="7"/>
  <c r="Q73" i="7" s="1"/>
  <c r="O73" i="7"/>
  <c r="N74" i="7"/>
  <c r="Q74" i="7" s="1"/>
  <c r="O74" i="7"/>
  <c r="N75" i="7"/>
  <c r="Q75" i="7" s="1"/>
  <c r="O75" i="7"/>
  <c r="N76" i="7"/>
  <c r="Q76" i="7" s="1"/>
  <c r="O76" i="7"/>
  <c r="N77" i="7"/>
  <c r="Q77" i="7" s="1"/>
  <c r="O77" i="7"/>
  <c r="N78" i="7"/>
  <c r="Q78" i="7" s="1"/>
  <c r="O78" i="7"/>
  <c r="N79" i="7"/>
  <c r="Q79" i="7" s="1"/>
  <c r="O79" i="7"/>
  <c r="N80" i="7"/>
  <c r="Q80" i="7" s="1"/>
  <c r="O80" i="7"/>
  <c r="N81" i="7"/>
  <c r="Q81" i="7" s="1"/>
  <c r="O81" i="7"/>
  <c r="N82" i="7"/>
  <c r="Q82" i="7" s="1"/>
  <c r="O82" i="7"/>
  <c r="N83" i="7"/>
  <c r="Q83" i="7" s="1"/>
  <c r="O83" i="7"/>
  <c r="N84" i="7"/>
  <c r="Q84" i="7" s="1"/>
  <c r="O84" i="7"/>
  <c r="N85" i="7"/>
  <c r="Q85" i="7" s="1"/>
  <c r="O85" i="7"/>
  <c r="N86" i="7"/>
  <c r="Q86" i="7" s="1"/>
  <c r="O86" i="7"/>
  <c r="N87" i="7"/>
  <c r="Q87" i="7" s="1"/>
  <c r="O87" i="7"/>
  <c r="N88" i="7"/>
  <c r="Q88" i="7" s="1"/>
  <c r="O88" i="7"/>
  <c r="N89" i="7"/>
  <c r="Q89" i="7" s="1"/>
  <c r="O89" i="7"/>
  <c r="N90" i="7"/>
  <c r="Q90" i="7" s="1"/>
  <c r="O90" i="7"/>
  <c r="N91" i="7"/>
  <c r="Q91" i="7" s="1"/>
  <c r="O91" i="7"/>
  <c r="N92" i="7"/>
  <c r="Q92" i="7" s="1"/>
  <c r="O92" i="7"/>
  <c r="N93" i="7"/>
  <c r="Q93" i="7" s="1"/>
  <c r="O93" i="7"/>
  <c r="N94" i="7"/>
  <c r="Q94" i="7" s="1"/>
  <c r="O94" i="7"/>
  <c r="N95" i="7"/>
  <c r="Q95" i="7" s="1"/>
  <c r="O95" i="7"/>
  <c r="N96" i="7"/>
  <c r="Q96" i="7" s="1"/>
  <c r="O96" i="7"/>
  <c r="N97" i="7"/>
  <c r="Q97" i="7" s="1"/>
  <c r="O97" i="7"/>
  <c r="N98" i="7"/>
  <c r="Q98" i="7" s="1"/>
  <c r="O98" i="7"/>
  <c r="N99" i="7"/>
  <c r="Q99" i="7" s="1"/>
  <c r="O99" i="7"/>
  <c r="N100" i="7"/>
  <c r="Q100" i="7" s="1"/>
  <c r="O100" i="7"/>
  <c r="N101" i="7"/>
  <c r="Q101" i="7" s="1"/>
  <c r="O101" i="7"/>
  <c r="N102" i="7"/>
  <c r="Q102" i="7" s="1"/>
  <c r="O102" i="7"/>
  <c r="N103" i="7"/>
  <c r="Q103" i="7" s="1"/>
  <c r="O103" i="7"/>
  <c r="N104" i="7"/>
  <c r="Q104" i="7" s="1"/>
  <c r="O104" i="7"/>
  <c r="N105" i="7"/>
  <c r="Q105" i="7" s="1"/>
  <c r="O105" i="7"/>
  <c r="N106" i="7"/>
  <c r="Q106" i="7" s="1"/>
  <c r="O106" i="7"/>
  <c r="N107" i="7"/>
  <c r="Q107" i="7" s="1"/>
  <c r="O107" i="7"/>
  <c r="N108" i="7"/>
  <c r="Q108" i="7" s="1"/>
  <c r="O108" i="7"/>
  <c r="N109" i="7"/>
  <c r="Q109" i="7" s="1"/>
  <c r="O109" i="7"/>
  <c r="N110" i="7"/>
  <c r="Q110" i="7" s="1"/>
  <c r="O110" i="7"/>
  <c r="N111" i="7"/>
  <c r="Q111" i="7" s="1"/>
  <c r="O111" i="7"/>
  <c r="N112" i="7"/>
  <c r="Q112" i="7" s="1"/>
  <c r="O112" i="7"/>
  <c r="N113" i="7"/>
  <c r="Q113" i="7" s="1"/>
  <c r="O113" i="7"/>
  <c r="N114" i="7"/>
  <c r="Q114" i="7" s="1"/>
  <c r="O114" i="7"/>
  <c r="N115" i="7"/>
  <c r="Q115" i="7" s="1"/>
  <c r="O115" i="7"/>
  <c r="N116" i="7"/>
  <c r="Q116" i="7" s="1"/>
  <c r="O116" i="7"/>
  <c r="N117" i="7"/>
  <c r="Q117" i="7" s="1"/>
  <c r="O117" i="7"/>
  <c r="N118" i="7"/>
  <c r="Q118" i="7" s="1"/>
  <c r="O118" i="7"/>
  <c r="N119" i="7"/>
  <c r="Q119" i="7" s="1"/>
  <c r="O119" i="7"/>
  <c r="N120" i="7"/>
  <c r="Q120" i="7" s="1"/>
  <c r="O120" i="7"/>
  <c r="N121" i="7"/>
  <c r="Q121" i="7" s="1"/>
  <c r="O121" i="7"/>
  <c r="N122" i="7"/>
  <c r="Q122" i="7" s="1"/>
  <c r="O122" i="7"/>
  <c r="N123" i="7"/>
  <c r="Q123" i="7" s="1"/>
  <c r="O123" i="7"/>
  <c r="N124" i="7"/>
  <c r="Q124" i="7" s="1"/>
  <c r="O124" i="7"/>
  <c r="N125" i="7"/>
  <c r="Q125" i="7" s="1"/>
  <c r="O125" i="7"/>
  <c r="N126" i="7"/>
  <c r="Q126" i="7" s="1"/>
  <c r="O126" i="7"/>
  <c r="N127" i="7"/>
  <c r="Q127" i="7" s="1"/>
  <c r="O127" i="7"/>
  <c r="N128" i="7"/>
  <c r="Q128" i="7" s="1"/>
  <c r="O128" i="7"/>
  <c r="N129" i="7"/>
  <c r="Q129" i="7" s="1"/>
  <c r="O129" i="7"/>
  <c r="R4" i="7"/>
  <c r="O4" i="7"/>
  <c r="N4" i="7"/>
  <c r="Q4" i="7" s="1"/>
  <c r="J82" i="17" l="1"/>
  <c r="M82" i="17" s="1"/>
  <c r="I82" i="17"/>
  <c r="L82" i="17" s="1"/>
  <c r="J81" i="17"/>
  <c r="I81" i="17"/>
  <c r="J80" i="17"/>
  <c r="M80" i="17" s="1"/>
  <c r="I80" i="17"/>
  <c r="L80" i="17" s="1"/>
  <c r="J79" i="17"/>
  <c r="M79" i="17" s="1"/>
  <c r="I79" i="17"/>
  <c r="L79" i="17" s="1"/>
  <c r="J78" i="17"/>
  <c r="M78" i="17" s="1"/>
  <c r="I78" i="17"/>
  <c r="L78" i="17" s="1"/>
  <c r="J77" i="17"/>
  <c r="M77" i="17" s="1"/>
  <c r="I77" i="17"/>
  <c r="J75" i="17"/>
  <c r="M75" i="17" s="1"/>
  <c r="I75" i="17"/>
  <c r="L75" i="17" s="1"/>
  <c r="J74" i="17"/>
  <c r="M74" i="17" s="1"/>
  <c r="I74" i="17"/>
  <c r="L74" i="17" s="1"/>
  <c r="J73" i="17"/>
  <c r="M73" i="17" s="1"/>
  <c r="I73" i="17"/>
  <c r="L73" i="17" s="1"/>
  <c r="J72" i="17"/>
  <c r="M72" i="17" s="1"/>
  <c r="I72" i="17"/>
  <c r="L72" i="17" s="1"/>
  <c r="J71" i="17"/>
  <c r="M71" i="17" s="1"/>
  <c r="I71" i="17"/>
  <c r="L71" i="17" s="1"/>
  <c r="J70" i="17"/>
  <c r="I70" i="17"/>
  <c r="L70" i="17" s="1"/>
  <c r="J68" i="17"/>
  <c r="M68" i="17" s="1"/>
  <c r="I68" i="17"/>
  <c r="L68" i="17" s="1"/>
  <c r="J67" i="17"/>
  <c r="M67" i="17" s="1"/>
  <c r="I67" i="17"/>
  <c r="L67" i="17" s="1"/>
  <c r="J66" i="17"/>
  <c r="M66" i="17" s="1"/>
  <c r="I66" i="17"/>
  <c r="L66" i="17" s="1"/>
  <c r="J65" i="17"/>
  <c r="M65" i="17" s="1"/>
  <c r="I65" i="17"/>
  <c r="L65" i="17" s="1"/>
  <c r="J64" i="17"/>
  <c r="M64" i="17" s="1"/>
  <c r="I64" i="17"/>
  <c r="L64" i="17" s="1"/>
  <c r="J63" i="17"/>
  <c r="I63" i="17"/>
  <c r="L63" i="17" s="1"/>
  <c r="J61" i="17"/>
  <c r="M61" i="17" s="1"/>
  <c r="I61" i="17"/>
  <c r="L61" i="17" s="1"/>
  <c r="J60" i="17"/>
  <c r="M60" i="17" s="1"/>
  <c r="I60" i="17"/>
  <c r="L60" i="17" s="1"/>
  <c r="J59" i="17"/>
  <c r="M59" i="17" s="1"/>
  <c r="I59" i="17"/>
  <c r="L59" i="17" s="1"/>
  <c r="J58" i="17"/>
  <c r="M58" i="17" s="1"/>
  <c r="I58" i="17"/>
  <c r="L58" i="17" s="1"/>
  <c r="J57" i="17"/>
  <c r="M57" i="17" s="1"/>
  <c r="I57" i="17"/>
  <c r="L57" i="17" s="1"/>
  <c r="J56" i="17"/>
  <c r="I56" i="17"/>
  <c r="L56" i="17" s="1"/>
  <c r="J54" i="17"/>
  <c r="M54" i="17" s="1"/>
  <c r="I54" i="17"/>
  <c r="L54" i="17" s="1"/>
  <c r="J53" i="17"/>
  <c r="M53" i="17" s="1"/>
  <c r="I53" i="17"/>
  <c r="L53" i="17" s="1"/>
  <c r="J52" i="17"/>
  <c r="M52" i="17" s="1"/>
  <c r="I52" i="17"/>
  <c r="L52" i="17" s="1"/>
  <c r="J51" i="17"/>
  <c r="M51" i="17" s="1"/>
  <c r="I51" i="17"/>
  <c r="L51" i="17" s="1"/>
  <c r="J50" i="17"/>
  <c r="M50" i="17" s="1"/>
  <c r="I50" i="17"/>
  <c r="L50" i="17" s="1"/>
  <c r="J49" i="17"/>
  <c r="M49" i="17" s="1"/>
  <c r="I49" i="17"/>
  <c r="L49" i="17" s="1"/>
  <c r="J48" i="17"/>
  <c r="I48" i="17"/>
  <c r="L48" i="17" s="1"/>
  <c r="J46" i="17"/>
  <c r="M46" i="17" s="1"/>
  <c r="I46" i="17"/>
  <c r="L46" i="17" s="1"/>
  <c r="J45" i="17"/>
  <c r="M45" i="17" s="1"/>
  <c r="I45" i="17"/>
  <c r="L45" i="17" s="1"/>
  <c r="J44" i="17"/>
  <c r="M44" i="17" s="1"/>
  <c r="I44" i="17"/>
  <c r="L44" i="17" s="1"/>
  <c r="J43" i="17"/>
  <c r="M43" i="17" s="1"/>
  <c r="I43" i="17"/>
  <c r="L43" i="17" s="1"/>
  <c r="J42" i="17"/>
  <c r="M42" i="17" s="1"/>
  <c r="I42" i="17"/>
  <c r="L42" i="17" s="1"/>
  <c r="J41" i="17"/>
  <c r="M41" i="17" s="1"/>
  <c r="I41" i="17"/>
  <c r="L41" i="17" s="1"/>
  <c r="J40" i="17"/>
  <c r="M40" i="17" s="1"/>
  <c r="I40" i="17"/>
  <c r="L40" i="17" s="1"/>
  <c r="J39" i="17"/>
  <c r="M39" i="17" s="1"/>
  <c r="I39" i="17"/>
  <c r="L39" i="17" s="1"/>
  <c r="J38" i="17"/>
  <c r="I38" i="17"/>
  <c r="L38" i="17" s="1"/>
  <c r="J36" i="17"/>
  <c r="M36" i="17" s="1"/>
  <c r="I36" i="17"/>
  <c r="L36" i="17" s="1"/>
  <c r="J35" i="17"/>
  <c r="M35" i="17" s="1"/>
  <c r="I35" i="17"/>
  <c r="L35" i="17" s="1"/>
  <c r="J34" i="17"/>
  <c r="M34" i="17" s="1"/>
  <c r="I34" i="17"/>
  <c r="L34" i="17" s="1"/>
  <c r="J33" i="17"/>
  <c r="M33" i="17" s="1"/>
  <c r="L33" i="17"/>
  <c r="J32" i="17"/>
  <c r="M32" i="17" s="1"/>
  <c r="I32" i="17"/>
  <c r="L32" i="17" s="1"/>
  <c r="J31" i="17"/>
  <c r="M31" i="17" s="1"/>
  <c r="I31" i="17"/>
  <c r="L31" i="17" s="1"/>
  <c r="J30" i="17"/>
  <c r="M30" i="17" s="1"/>
  <c r="I30" i="17"/>
  <c r="L30" i="17" s="1"/>
  <c r="J29" i="17"/>
  <c r="M29" i="17" s="1"/>
  <c r="I29" i="17"/>
  <c r="L29" i="17" s="1"/>
  <c r="J27" i="17"/>
  <c r="M27" i="17" s="1"/>
  <c r="I27" i="17"/>
  <c r="L27" i="17" s="1"/>
  <c r="J26" i="17"/>
  <c r="M26" i="17" s="1"/>
  <c r="I26" i="17"/>
  <c r="L26" i="17" s="1"/>
  <c r="J25" i="17"/>
  <c r="M25" i="17" s="1"/>
  <c r="I25" i="17"/>
  <c r="L25" i="17" s="1"/>
  <c r="J24" i="17"/>
  <c r="M24" i="17" s="1"/>
  <c r="I24" i="17"/>
  <c r="L24" i="17" s="1"/>
  <c r="J23" i="17"/>
  <c r="M23" i="17" s="1"/>
  <c r="I23" i="17"/>
  <c r="L23" i="17" s="1"/>
  <c r="J22" i="17"/>
  <c r="M22" i="17" s="1"/>
  <c r="I22" i="17"/>
  <c r="L22" i="17" s="1"/>
  <c r="J21" i="17"/>
  <c r="M21" i="17" s="1"/>
  <c r="I21" i="17"/>
  <c r="L21" i="17" s="1"/>
  <c r="J20" i="17"/>
  <c r="M20" i="17" s="1"/>
  <c r="I20" i="17"/>
  <c r="L20" i="17" s="1"/>
  <c r="J18" i="17"/>
  <c r="M18" i="17" s="1"/>
  <c r="I18" i="17"/>
  <c r="L18" i="17" s="1"/>
  <c r="J17" i="17"/>
  <c r="M17" i="17" s="1"/>
  <c r="I17" i="17"/>
  <c r="L17" i="17" s="1"/>
  <c r="J16" i="17"/>
  <c r="M16" i="17" s="1"/>
  <c r="I16" i="17"/>
  <c r="L16" i="17" s="1"/>
  <c r="J15" i="17"/>
  <c r="M15" i="17" s="1"/>
  <c r="I15" i="17"/>
  <c r="L15" i="17" s="1"/>
  <c r="J14" i="17"/>
  <c r="M14" i="17" s="1"/>
  <c r="I14" i="17"/>
  <c r="L14" i="17" s="1"/>
  <c r="J13" i="17"/>
  <c r="M13" i="17" s="1"/>
  <c r="I13" i="17"/>
  <c r="L13" i="17" s="1"/>
  <c r="J12" i="17"/>
  <c r="M12" i="17" s="1"/>
  <c r="I12" i="17"/>
  <c r="J11" i="17"/>
  <c r="M11" i="17" s="1"/>
  <c r="I11" i="17"/>
  <c r="L11" i="17" s="1"/>
  <c r="J10" i="17"/>
  <c r="M10" i="17" s="1"/>
  <c r="I10" i="17"/>
  <c r="L10" i="17" s="1"/>
  <c r="J9" i="17"/>
  <c r="M9" i="17" s="1"/>
  <c r="I9" i="17"/>
  <c r="L9" i="17" s="1"/>
  <c r="J8" i="17"/>
  <c r="M8" i="17" s="1"/>
  <c r="I8" i="17"/>
  <c r="L8" i="17" s="1"/>
  <c r="J7" i="17"/>
  <c r="M7" i="17" s="1"/>
  <c r="I7" i="17"/>
  <c r="L7" i="17" s="1"/>
  <c r="J6" i="17"/>
  <c r="M6" i="17" s="1"/>
  <c r="I6" i="17"/>
  <c r="L6" i="17" s="1"/>
  <c r="J5" i="17"/>
  <c r="M5" i="17" s="1"/>
  <c r="I5" i="17"/>
  <c r="L5" i="17" s="1"/>
  <c r="J4" i="17"/>
  <c r="M4" i="17" s="1"/>
  <c r="I4" i="17"/>
  <c r="L4" i="17" s="1"/>
  <c r="L77" i="17" l="1"/>
  <c r="I83" i="17"/>
  <c r="L81" i="17"/>
  <c r="M81" i="17"/>
  <c r="J55" i="17"/>
  <c r="J62" i="17"/>
  <c r="J47" i="17"/>
  <c r="M38" i="17"/>
  <c r="J76" i="17"/>
  <c r="J28" i="17"/>
  <c r="I55" i="17"/>
  <c r="M70" i="17"/>
  <c r="J69" i="17"/>
  <c r="I69" i="17"/>
  <c r="M56" i="17"/>
  <c r="I37" i="17"/>
  <c r="I19" i="17"/>
  <c r="L12" i="17"/>
  <c r="L90" i="17" s="1"/>
  <c r="J37" i="17"/>
  <c r="J83" i="17"/>
  <c r="I28" i="17"/>
  <c r="I62" i="17"/>
  <c r="I76" i="17"/>
  <c r="J19" i="17"/>
  <c r="I47" i="17"/>
  <c r="M48" i="17"/>
  <c r="M63" i="17"/>
  <c r="H232" i="14"/>
  <c r="I232" i="14" s="1"/>
  <c r="H231" i="14"/>
  <c r="I231" i="14" s="1"/>
  <c r="M90" i="17" l="1"/>
  <c r="H261" i="16"/>
  <c r="C261" i="16"/>
  <c r="M245" i="16"/>
  <c r="O245" i="16" s="1"/>
  <c r="H245" i="16"/>
  <c r="I245" i="16" s="1"/>
  <c r="M244" i="16"/>
  <c r="O244" i="16" s="1"/>
  <c r="H244" i="16"/>
  <c r="I244" i="16" s="1"/>
  <c r="M243" i="16"/>
  <c r="O243" i="16" s="1"/>
  <c r="H243" i="16"/>
  <c r="I243" i="16" s="1"/>
  <c r="M242" i="16"/>
  <c r="O242" i="16" s="1"/>
  <c r="H242" i="16"/>
  <c r="I242" i="16" s="1"/>
  <c r="M241" i="16"/>
  <c r="O241" i="16" s="1"/>
  <c r="H241" i="16"/>
  <c r="I241" i="16" s="1"/>
  <c r="M240" i="16"/>
  <c r="O240" i="16" s="1"/>
  <c r="H240" i="16"/>
  <c r="I240" i="16" s="1"/>
  <c r="H235" i="16"/>
  <c r="C235" i="16"/>
  <c r="M219" i="16"/>
  <c r="O219" i="16" s="1"/>
  <c r="H219" i="16"/>
  <c r="I219" i="16" s="1"/>
  <c r="M218" i="16"/>
  <c r="O218" i="16" s="1"/>
  <c r="H218" i="16"/>
  <c r="I218" i="16" s="1"/>
  <c r="M217" i="16"/>
  <c r="O217" i="16" s="1"/>
  <c r="H217" i="16"/>
  <c r="I217" i="16" s="1"/>
  <c r="M216" i="16"/>
  <c r="O216" i="16" s="1"/>
  <c r="H216" i="16"/>
  <c r="I216" i="16" s="1"/>
  <c r="M215" i="16"/>
  <c r="O215" i="16" s="1"/>
  <c r="H215" i="16"/>
  <c r="I215" i="16" s="1"/>
  <c r="M214" i="16"/>
  <c r="O214" i="16" s="1"/>
  <c r="H214" i="16"/>
  <c r="I214" i="16" s="1"/>
  <c r="H209" i="16"/>
  <c r="C209" i="16"/>
  <c r="M193" i="16"/>
  <c r="O193" i="16" s="1"/>
  <c r="H193" i="16"/>
  <c r="I193" i="16" s="1"/>
  <c r="M192" i="16"/>
  <c r="O192" i="16" s="1"/>
  <c r="H192" i="16"/>
  <c r="I192" i="16" s="1"/>
  <c r="M191" i="16"/>
  <c r="O191" i="16" s="1"/>
  <c r="H191" i="16"/>
  <c r="I191" i="16" s="1"/>
  <c r="M190" i="16"/>
  <c r="O190" i="16" s="1"/>
  <c r="H190" i="16"/>
  <c r="I190" i="16" s="1"/>
  <c r="M189" i="16"/>
  <c r="O189" i="16" s="1"/>
  <c r="H189" i="16"/>
  <c r="I189" i="16" s="1"/>
  <c r="M188" i="16"/>
  <c r="O188" i="16" s="1"/>
  <c r="H188" i="16"/>
  <c r="I188" i="16" s="1"/>
  <c r="H183" i="16"/>
  <c r="C183" i="16"/>
  <c r="M167" i="16"/>
  <c r="O167" i="16" s="1"/>
  <c r="H167" i="16"/>
  <c r="I167" i="16" s="1"/>
  <c r="M166" i="16"/>
  <c r="O166" i="16" s="1"/>
  <c r="H166" i="16"/>
  <c r="I166" i="16" s="1"/>
  <c r="M165" i="16"/>
  <c r="O165" i="16" s="1"/>
  <c r="H165" i="16"/>
  <c r="I165" i="16" s="1"/>
  <c r="M164" i="16"/>
  <c r="O164" i="16" s="1"/>
  <c r="H164" i="16"/>
  <c r="I164" i="16" s="1"/>
  <c r="M163" i="16"/>
  <c r="O163" i="16" s="1"/>
  <c r="H163" i="16"/>
  <c r="I163" i="16" s="1"/>
  <c r="M162" i="16"/>
  <c r="O162" i="16" s="1"/>
  <c r="H162" i="16"/>
  <c r="I162" i="16" s="1"/>
  <c r="H157" i="16"/>
  <c r="C157" i="16"/>
  <c r="M139" i="16"/>
  <c r="O139" i="16" s="1"/>
  <c r="H139" i="16"/>
  <c r="I139" i="16" s="1"/>
  <c r="M138" i="16"/>
  <c r="O138" i="16" s="1"/>
  <c r="H138" i="16"/>
  <c r="I138" i="16" s="1"/>
  <c r="M137" i="16"/>
  <c r="O137" i="16" s="1"/>
  <c r="H137" i="16"/>
  <c r="I137" i="16" s="1"/>
  <c r="M136" i="16"/>
  <c r="O136" i="16" s="1"/>
  <c r="H136" i="16"/>
  <c r="I136" i="16" s="1"/>
  <c r="M135" i="16"/>
  <c r="O135" i="16" s="1"/>
  <c r="H135" i="16"/>
  <c r="I135" i="16" s="1"/>
  <c r="M134" i="16"/>
  <c r="O134" i="16" s="1"/>
  <c r="H134" i="16"/>
  <c r="I134" i="16" s="1"/>
  <c r="M133" i="16"/>
  <c r="O133" i="16" s="1"/>
  <c r="H133" i="16"/>
  <c r="I133" i="16" s="1"/>
  <c r="H128" i="16"/>
  <c r="C128" i="16"/>
  <c r="M106" i="16"/>
  <c r="O106" i="16" s="1"/>
  <c r="H106" i="16"/>
  <c r="I106" i="16" s="1"/>
  <c r="M105" i="16"/>
  <c r="O105" i="16" s="1"/>
  <c r="H105" i="16"/>
  <c r="I105" i="16" s="1"/>
  <c r="M104" i="16"/>
  <c r="O104" i="16" s="1"/>
  <c r="H104" i="16"/>
  <c r="I104" i="16" s="1"/>
  <c r="M103" i="16"/>
  <c r="O103" i="16" s="1"/>
  <c r="H103" i="16"/>
  <c r="I103" i="16" s="1"/>
  <c r="M102" i="16"/>
  <c r="O102" i="16" s="1"/>
  <c r="H102" i="16"/>
  <c r="I102" i="16" s="1"/>
  <c r="M101" i="16"/>
  <c r="O101" i="16" s="1"/>
  <c r="H101" i="16"/>
  <c r="I101" i="16" s="1"/>
  <c r="M100" i="16"/>
  <c r="O100" i="16" s="1"/>
  <c r="H100" i="16"/>
  <c r="I100" i="16" s="1"/>
  <c r="M99" i="16"/>
  <c r="O99" i="16" s="1"/>
  <c r="H99" i="16"/>
  <c r="I99" i="16" s="1"/>
  <c r="M98" i="16"/>
  <c r="O98" i="16" s="1"/>
  <c r="H98" i="16"/>
  <c r="I98" i="16" s="1"/>
  <c r="H93" i="16"/>
  <c r="C93" i="16"/>
  <c r="M72" i="16"/>
  <c r="O72" i="16" s="1"/>
  <c r="H72" i="16"/>
  <c r="I72" i="16" s="1"/>
  <c r="M71" i="16"/>
  <c r="O71" i="16" s="1"/>
  <c r="H71" i="16"/>
  <c r="I71" i="16" s="1"/>
  <c r="M70" i="16"/>
  <c r="O70" i="16" s="1"/>
  <c r="H70" i="16"/>
  <c r="I70" i="16" s="1"/>
  <c r="M69" i="16"/>
  <c r="O69" i="16" s="1"/>
  <c r="H69" i="16"/>
  <c r="I69" i="16" s="1"/>
  <c r="M68" i="16"/>
  <c r="O68" i="16" s="1"/>
  <c r="H68" i="16"/>
  <c r="I68" i="16" s="1"/>
  <c r="M67" i="16"/>
  <c r="O67" i="16" s="1"/>
  <c r="H67" i="16"/>
  <c r="I67" i="16" s="1"/>
  <c r="M66" i="16"/>
  <c r="O66" i="16" s="1"/>
  <c r="H66" i="16"/>
  <c r="I66" i="16" s="1"/>
  <c r="M65" i="16"/>
  <c r="O65" i="16" s="1"/>
  <c r="H65" i="16"/>
  <c r="I65" i="16" s="1"/>
  <c r="H60" i="16"/>
  <c r="C60" i="16"/>
  <c r="M39" i="16"/>
  <c r="O39" i="16" s="1"/>
  <c r="H39" i="16"/>
  <c r="I39" i="16" s="1"/>
  <c r="M38" i="16"/>
  <c r="O38" i="16" s="1"/>
  <c r="H38" i="16"/>
  <c r="I38" i="16" s="1"/>
  <c r="M37" i="16"/>
  <c r="O37" i="16" s="1"/>
  <c r="H37" i="16"/>
  <c r="I37" i="16" s="1"/>
  <c r="M36" i="16"/>
  <c r="O36" i="16" s="1"/>
  <c r="H36" i="16"/>
  <c r="I36" i="16" s="1"/>
  <c r="M35" i="16"/>
  <c r="O35" i="16" s="1"/>
  <c r="H35" i="16"/>
  <c r="I35" i="16" s="1"/>
  <c r="M34" i="16"/>
  <c r="O34" i="16" s="1"/>
  <c r="H34" i="16"/>
  <c r="I34" i="16" s="1"/>
  <c r="M33" i="16"/>
  <c r="O33" i="16" s="1"/>
  <c r="H33" i="16"/>
  <c r="I33" i="16" s="1"/>
  <c r="M32" i="16"/>
  <c r="O32" i="16" s="1"/>
  <c r="H32" i="16"/>
  <c r="I32" i="16" s="1"/>
  <c r="H27" i="16"/>
  <c r="C27" i="16"/>
  <c r="M9" i="16"/>
  <c r="O9" i="16" s="1"/>
  <c r="H9" i="16"/>
  <c r="I9" i="16" s="1"/>
  <c r="M8" i="16"/>
  <c r="O8" i="16" s="1"/>
  <c r="H8" i="16"/>
  <c r="I8" i="16" s="1"/>
  <c r="M7" i="16"/>
  <c r="O7" i="16" s="1"/>
  <c r="H7" i="16"/>
  <c r="I7" i="16" s="1"/>
  <c r="M6" i="16"/>
  <c r="O6" i="16" s="1"/>
  <c r="H6" i="16"/>
  <c r="I6" i="16" s="1"/>
  <c r="M5" i="16"/>
  <c r="O5" i="16" s="1"/>
  <c r="H5" i="16"/>
  <c r="I5" i="16" s="1"/>
  <c r="M4" i="16"/>
  <c r="O4" i="16" s="1"/>
  <c r="H4" i="16"/>
  <c r="I4" i="16" s="1"/>
  <c r="M3" i="16"/>
  <c r="O3" i="16" s="1"/>
  <c r="H3" i="16"/>
  <c r="I3" i="16" s="1"/>
  <c r="H440" i="15" l="1"/>
  <c r="C440" i="15"/>
  <c r="M417" i="15"/>
  <c r="O417" i="15" s="1"/>
  <c r="H417" i="15"/>
  <c r="I417" i="15" s="1"/>
  <c r="M416" i="15"/>
  <c r="O416" i="15" s="1"/>
  <c r="H416" i="15"/>
  <c r="I416" i="15" s="1"/>
  <c r="M415" i="15"/>
  <c r="O415" i="15" s="1"/>
  <c r="I415" i="15"/>
  <c r="H415" i="15"/>
  <c r="M414" i="15"/>
  <c r="O414" i="15" s="1"/>
  <c r="H414" i="15"/>
  <c r="I414" i="15" s="1"/>
  <c r="M413" i="15"/>
  <c r="O413" i="15" s="1"/>
  <c r="H413" i="15"/>
  <c r="I413" i="15" s="1"/>
  <c r="M412" i="15"/>
  <c r="O412" i="15" s="1"/>
  <c r="H412" i="15"/>
  <c r="I412" i="15" s="1"/>
  <c r="M411" i="15"/>
  <c r="O411" i="15" s="1"/>
  <c r="H411" i="15"/>
  <c r="I411" i="15" s="1"/>
  <c r="M410" i="15"/>
  <c r="O410" i="15" s="1"/>
  <c r="H410" i="15"/>
  <c r="I410" i="15" s="1"/>
  <c r="M409" i="15"/>
  <c r="O409" i="15" s="1"/>
  <c r="H409" i="15"/>
  <c r="I409" i="15" s="1"/>
  <c r="H404" i="15"/>
  <c r="C404" i="15"/>
  <c r="M371" i="15"/>
  <c r="O371" i="15" s="1"/>
  <c r="H371" i="15"/>
  <c r="I371" i="15" s="1"/>
  <c r="M370" i="15"/>
  <c r="O370" i="15" s="1"/>
  <c r="H370" i="15"/>
  <c r="I370" i="15" s="1"/>
  <c r="M369" i="15"/>
  <c r="O369" i="15" s="1"/>
  <c r="H369" i="15"/>
  <c r="I369" i="15" s="1"/>
  <c r="M368" i="15"/>
  <c r="O368" i="15" s="1"/>
  <c r="H368" i="15"/>
  <c r="I368" i="15" s="1"/>
  <c r="M367" i="15"/>
  <c r="O367" i="15" s="1"/>
  <c r="H367" i="15"/>
  <c r="I367" i="15" s="1"/>
  <c r="M366" i="15"/>
  <c r="O366" i="15" s="1"/>
  <c r="H366" i="15"/>
  <c r="I366" i="15" s="1"/>
  <c r="M365" i="15"/>
  <c r="O365" i="15" s="1"/>
  <c r="H365" i="15"/>
  <c r="I365" i="15" s="1"/>
  <c r="M364" i="15"/>
  <c r="O364" i="15" s="1"/>
  <c r="H364" i="15"/>
  <c r="I364" i="15" s="1"/>
  <c r="M363" i="15"/>
  <c r="O363" i="15" s="1"/>
  <c r="H363" i="15"/>
  <c r="I363" i="15" s="1"/>
  <c r="M362" i="15"/>
  <c r="O362" i="15" s="1"/>
  <c r="H362" i="15"/>
  <c r="I362" i="15" s="1"/>
  <c r="M361" i="15"/>
  <c r="O361" i="15" s="1"/>
  <c r="H361" i="15"/>
  <c r="I361" i="15" s="1"/>
  <c r="M360" i="15"/>
  <c r="O360" i="15" s="1"/>
  <c r="H360" i="15"/>
  <c r="I360" i="15" s="1"/>
  <c r="M359" i="15"/>
  <c r="O359" i="15" s="1"/>
  <c r="H359" i="15"/>
  <c r="I359" i="15" s="1"/>
  <c r="M358" i="15"/>
  <c r="O358" i="15" s="1"/>
  <c r="H358" i="15"/>
  <c r="I358" i="15" s="1"/>
  <c r="H353" i="15"/>
  <c r="C353" i="15"/>
  <c r="M320" i="15"/>
  <c r="O320" i="15" s="1"/>
  <c r="H320" i="15"/>
  <c r="I320" i="15" s="1"/>
  <c r="M319" i="15"/>
  <c r="O319" i="15" s="1"/>
  <c r="H319" i="15"/>
  <c r="I319" i="15" s="1"/>
  <c r="M318" i="15"/>
  <c r="O318" i="15" s="1"/>
  <c r="H318" i="15"/>
  <c r="I318" i="15" s="1"/>
  <c r="M317" i="15"/>
  <c r="O317" i="15" s="1"/>
  <c r="H317" i="15"/>
  <c r="I317" i="15" s="1"/>
  <c r="M316" i="15"/>
  <c r="O316" i="15" s="1"/>
  <c r="H316" i="15"/>
  <c r="I316" i="15" s="1"/>
  <c r="M315" i="15"/>
  <c r="O315" i="15" s="1"/>
  <c r="H315" i="15"/>
  <c r="I315" i="15" s="1"/>
  <c r="M314" i="15"/>
  <c r="O314" i="15" s="1"/>
  <c r="H314" i="15"/>
  <c r="I314" i="15" s="1"/>
  <c r="M313" i="15"/>
  <c r="O313" i="15" s="1"/>
  <c r="H313" i="15"/>
  <c r="I313" i="15" s="1"/>
  <c r="M312" i="15"/>
  <c r="O312" i="15" s="1"/>
  <c r="H312" i="15"/>
  <c r="I312" i="15" s="1"/>
  <c r="M311" i="15"/>
  <c r="O311" i="15" s="1"/>
  <c r="H311" i="15"/>
  <c r="I311" i="15" s="1"/>
  <c r="M310" i="15"/>
  <c r="O310" i="15" s="1"/>
  <c r="H310" i="15"/>
  <c r="I310" i="15" s="1"/>
  <c r="M309" i="15"/>
  <c r="O309" i="15" s="1"/>
  <c r="I309" i="15"/>
  <c r="H309" i="15"/>
  <c r="M308" i="15"/>
  <c r="O308" i="15" s="1"/>
  <c r="H308" i="15"/>
  <c r="I308" i="15" s="1"/>
  <c r="M307" i="15"/>
  <c r="O307" i="15" s="1"/>
  <c r="H307" i="15"/>
  <c r="I307" i="15" s="1"/>
  <c r="H302" i="15"/>
  <c r="C302" i="15"/>
  <c r="M278" i="15"/>
  <c r="O278" i="15" s="1"/>
  <c r="H278" i="15"/>
  <c r="I278" i="15" s="1"/>
  <c r="O277" i="15"/>
  <c r="M277" i="15"/>
  <c r="H277" i="15"/>
  <c r="I277" i="15" s="1"/>
  <c r="M276" i="15"/>
  <c r="O276" i="15" s="1"/>
  <c r="H276" i="15"/>
  <c r="I276" i="15" s="1"/>
  <c r="M275" i="15"/>
  <c r="O275" i="15" s="1"/>
  <c r="H275" i="15"/>
  <c r="I275" i="15" s="1"/>
  <c r="M274" i="15"/>
  <c r="O274" i="15" s="1"/>
  <c r="H274" i="15"/>
  <c r="I274" i="15" s="1"/>
  <c r="M273" i="15"/>
  <c r="O273" i="15" s="1"/>
  <c r="H273" i="15"/>
  <c r="I273" i="15" s="1"/>
  <c r="M272" i="15"/>
  <c r="O272" i="15" s="1"/>
  <c r="H272" i="15"/>
  <c r="I272" i="15" s="1"/>
  <c r="M271" i="15"/>
  <c r="O271" i="15" s="1"/>
  <c r="H271" i="15"/>
  <c r="I271" i="15" s="1"/>
  <c r="M270" i="15"/>
  <c r="O270" i="15" s="1"/>
  <c r="H270" i="15"/>
  <c r="I270" i="15" s="1"/>
  <c r="M269" i="15"/>
  <c r="O269" i="15" s="1"/>
  <c r="H269" i="15"/>
  <c r="I269" i="15" s="1"/>
  <c r="H264" i="15"/>
  <c r="C264" i="15"/>
  <c r="M239" i="15"/>
  <c r="O239" i="15" s="1"/>
  <c r="H239" i="15"/>
  <c r="I239" i="15" s="1"/>
  <c r="M238" i="15"/>
  <c r="O238" i="15" s="1"/>
  <c r="H238" i="15"/>
  <c r="I238" i="15" s="1"/>
  <c r="M237" i="15"/>
  <c r="O237" i="15" s="1"/>
  <c r="H237" i="15"/>
  <c r="I237" i="15" s="1"/>
  <c r="M236" i="15"/>
  <c r="O236" i="15" s="1"/>
  <c r="H236" i="15"/>
  <c r="I236" i="15" s="1"/>
  <c r="M235" i="15"/>
  <c r="O235" i="15" s="1"/>
  <c r="H235" i="15"/>
  <c r="I235" i="15" s="1"/>
  <c r="M234" i="15"/>
  <c r="O234" i="15" s="1"/>
  <c r="H234" i="15"/>
  <c r="I234" i="15" s="1"/>
  <c r="M233" i="15"/>
  <c r="O233" i="15" s="1"/>
  <c r="H233" i="15"/>
  <c r="I233" i="15" s="1"/>
  <c r="M232" i="15"/>
  <c r="O232" i="15" s="1"/>
  <c r="H232" i="15"/>
  <c r="I232" i="15" s="1"/>
  <c r="M231" i="15"/>
  <c r="O231" i="15" s="1"/>
  <c r="H231" i="15"/>
  <c r="I231" i="15" s="1"/>
  <c r="M230" i="15"/>
  <c r="O230" i="15" s="1"/>
  <c r="H230" i="15"/>
  <c r="I230" i="15" s="1"/>
  <c r="H225" i="15"/>
  <c r="C225" i="15"/>
  <c r="M188" i="15"/>
  <c r="O188" i="15" s="1"/>
  <c r="H188" i="15"/>
  <c r="I188" i="15" s="1"/>
  <c r="M187" i="15"/>
  <c r="O187" i="15" s="1"/>
  <c r="H187" i="15"/>
  <c r="I187" i="15" s="1"/>
  <c r="M186" i="15"/>
  <c r="O186" i="15" s="1"/>
  <c r="H186" i="15"/>
  <c r="I186" i="15" s="1"/>
  <c r="M185" i="15"/>
  <c r="O185" i="15" s="1"/>
  <c r="H185" i="15"/>
  <c r="I185" i="15" s="1"/>
  <c r="M184" i="15"/>
  <c r="O184" i="15" s="1"/>
  <c r="H184" i="15"/>
  <c r="I184" i="15" s="1"/>
  <c r="M183" i="15"/>
  <c r="O183" i="15" s="1"/>
  <c r="H183" i="15"/>
  <c r="I183" i="15" s="1"/>
  <c r="M182" i="15"/>
  <c r="O182" i="15" s="1"/>
  <c r="H182" i="15"/>
  <c r="I182" i="15" s="1"/>
  <c r="M181" i="15"/>
  <c r="O181" i="15" s="1"/>
  <c r="H181" i="15"/>
  <c r="I181" i="15" s="1"/>
  <c r="M180" i="15"/>
  <c r="O180" i="15" s="1"/>
  <c r="H180" i="15"/>
  <c r="I180" i="15" s="1"/>
  <c r="M179" i="15"/>
  <c r="O179" i="15" s="1"/>
  <c r="H179" i="15"/>
  <c r="I179" i="15" s="1"/>
  <c r="M178" i="15"/>
  <c r="O178" i="15" s="1"/>
  <c r="H178" i="15"/>
  <c r="I178" i="15" s="1"/>
  <c r="M177" i="15"/>
  <c r="O177" i="15" s="1"/>
  <c r="H177" i="15"/>
  <c r="I177" i="15" s="1"/>
  <c r="M176" i="15"/>
  <c r="O176" i="15" s="1"/>
  <c r="H176" i="15"/>
  <c r="I176" i="15" s="1"/>
  <c r="M175" i="15"/>
  <c r="O175" i="15" s="1"/>
  <c r="H175" i="15"/>
  <c r="I175" i="15" s="1"/>
  <c r="M174" i="15"/>
  <c r="O174" i="15" s="1"/>
  <c r="H174" i="15"/>
  <c r="I174" i="15" s="1"/>
  <c r="M173" i="15"/>
  <c r="O173" i="15" s="1"/>
  <c r="H173" i="15"/>
  <c r="I173" i="15" s="1"/>
  <c r="H168" i="15"/>
  <c r="C168" i="15"/>
  <c r="M121" i="15"/>
  <c r="O121" i="15" s="1"/>
  <c r="H121" i="15"/>
  <c r="I121" i="15" s="1"/>
  <c r="M120" i="15"/>
  <c r="O120" i="15" s="1"/>
  <c r="H120" i="15"/>
  <c r="I120" i="15" s="1"/>
  <c r="M119" i="15"/>
  <c r="O119" i="15" s="1"/>
  <c r="H119" i="15"/>
  <c r="I119" i="15" s="1"/>
  <c r="M118" i="15"/>
  <c r="O118" i="15" s="1"/>
  <c r="H118" i="15"/>
  <c r="I118" i="15" s="1"/>
  <c r="M117" i="15"/>
  <c r="O117" i="15" s="1"/>
  <c r="H117" i="15"/>
  <c r="I117" i="15" s="1"/>
  <c r="M116" i="15"/>
  <c r="O116" i="15" s="1"/>
  <c r="H116" i="15"/>
  <c r="I116" i="15" s="1"/>
  <c r="M115" i="15"/>
  <c r="O115" i="15" s="1"/>
  <c r="H115" i="15"/>
  <c r="I115" i="15" s="1"/>
  <c r="M114" i="15"/>
  <c r="O114" i="15" s="1"/>
  <c r="H114" i="15"/>
  <c r="I114" i="15" s="1"/>
  <c r="M113" i="15"/>
  <c r="O113" i="15" s="1"/>
  <c r="H113" i="15"/>
  <c r="I113" i="15" s="1"/>
  <c r="M112" i="15"/>
  <c r="O112" i="15" s="1"/>
  <c r="H112" i="15"/>
  <c r="I112" i="15" s="1"/>
  <c r="M111" i="15"/>
  <c r="O111" i="15" s="1"/>
  <c r="H111" i="15"/>
  <c r="I111" i="15" s="1"/>
  <c r="M110" i="15"/>
  <c r="O110" i="15" s="1"/>
  <c r="H110" i="15"/>
  <c r="I110" i="15" s="1"/>
  <c r="M109" i="15"/>
  <c r="O109" i="15" s="1"/>
  <c r="H109" i="15"/>
  <c r="I109" i="15" s="1"/>
  <c r="M108" i="15"/>
  <c r="O108" i="15" s="1"/>
  <c r="H108" i="15"/>
  <c r="I108" i="15" s="1"/>
  <c r="M107" i="15"/>
  <c r="O107" i="15" s="1"/>
  <c r="H107" i="15"/>
  <c r="I107" i="15" s="1"/>
  <c r="M106" i="15"/>
  <c r="O106" i="15" s="1"/>
  <c r="H106" i="15"/>
  <c r="I106" i="15" s="1"/>
  <c r="M105" i="15"/>
  <c r="O105" i="15" s="1"/>
  <c r="I105" i="15"/>
  <c r="H105" i="15"/>
  <c r="M104" i="15"/>
  <c r="O104" i="15" s="1"/>
  <c r="H104" i="15"/>
  <c r="I104" i="15" s="1"/>
  <c r="M103" i="15"/>
  <c r="O103" i="15" s="1"/>
  <c r="H103" i="15"/>
  <c r="I103" i="15" s="1"/>
  <c r="M102" i="15"/>
  <c r="O102" i="15" s="1"/>
  <c r="H102" i="15"/>
  <c r="I102" i="15" s="1"/>
  <c r="M101" i="15"/>
  <c r="O101" i="15" s="1"/>
  <c r="H101" i="15"/>
  <c r="I101" i="15" s="1"/>
  <c r="H96" i="15"/>
  <c r="C96" i="15"/>
  <c r="M51" i="15"/>
  <c r="O51" i="15" s="1"/>
  <c r="H51" i="15"/>
  <c r="I51" i="15" s="1"/>
  <c r="M50" i="15"/>
  <c r="O50" i="15" s="1"/>
  <c r="H50" i="15"/>
  <c r="I50" i="15" s="1"/>
  <c r="M49" i="15"/>
  <c r="O49" i="15" s="1"/>
  <c r="H49" i="15"/>
  <c r="I49" i="15" s="1"/>
  <c r="M48" i="15"/>
  <c r="O48" i="15" s="1"/>
  <c r="H48" i="15"/>
  <c r="I48" i="15" s="1"/>
  <c r="M47" i="15"/>
  <c r="O47" i="15" s="1"/>
  <c r="H47" i="15"/>
  <c r="I47" i="15" s="1"/>
  <c r="O46" i="15"/>
  <c r="M46" i="15"/>
  <c r="H46" i="15"/>
  <c r="I46" i="15" s="1"/>
  <c r="M45" i="15"/>
  <c r="O45" i="15" s="1"/>
  <c r="H45" i="15"/>
  <c r="I45" i="15" s="1"/>
  <c r="M44" i="15"/>
  <c r="O44" i="15" s="1"/>
  <c r="H44" i="15"/>
  <c r="I44" i="15" s="1"/>
  <c r="M43" i="15"/>
  <c r="O43" i="15" s="1"/>
  <c r="H43" i="15"/>
  <c r="I43" i="15" s="1"/>
  <c r="M42" i="15"/>
  <c r="O42" i="15" s="1"/>
  <c r="H42" i="15"/>
  <c r="I42" i="15" s="1"/>
  <c r="M41" i="15"/>
  <c r="O41" i="15" s="1"/>
  <c r="H41" i="15"/>
  <c r="I41" i="15" s="1"/>
  <c r="M40" i="15"/>
  <c r="O40" i="15" s="1"/>
  <c r="H40" i="15"/>
  <c r="I40" i="15" s="1"/>
  <c r="O39" i="15"/>
  <c r="M39" i="15"/>
  <c r="H39" i="15"/>
  <c r="I39" i="15" s="1"/>
  <c r="M38" i="15"/>
  <c r="O38" i="15" s="1"/>
  <c r="H38" i="15"/>
  <c r="I38" i="15" s="1"/>
  <c r="M37" i="15"/>
  <c r="O37" i="15" s="1"/>
  <c r="H37" i="15"/>
  <c r="I37" i="15" s="1"/>
  <c r="M36" i="15"/>
  <c r="O36" i="15" s="1"/>
  <c r="H36" i="15"/>
  <c r="I36" i="15" s="1"/>
  <c r="M35" i="15"/>
  <c r="O35" i="15" s="1"/>
  <c r="H35" i="15"/>
  <c r="I35" i="15" s="1"/>
  <c r="M34" i="15"/>
  <c r="O34" i="15" s="1"/>
  <c r="H34" i="15"/>
  <c r="I34" i="15" s="1"/>
  <c r="M33" i="15"/>
  <c r="O33" i="15" s="1"/>
  <c r="H33" i="15"/>
  <c r="I33" i="15" s="1"/>
  <c r="M32" i="15"/>
  <c r="O32" i="15" s="1"/>
  <c r="H32" i="15"/>
  <c r="I32" i="15" s="1"/>
  <c r="H27" i="15"/>
  <c r="C27" i="15"/>
  <c r="M9" i="15"/>
  <c r="O9" i="15" s="1"/>
  <c r="H9" i="15"/>
  <c r="I9" i="15" s="1"/>
  <c r="M8" i="15"/>
  <c r="O8" i="15" s="1"/>
  <c r="H8" i="15"/>
  <c r="I8" i="15" s="1"/>
  <c r="M7" i="15"/>
  <c r="O7" i="15" s="1"/>
  <c r="H7" i="15"/>
  <c r="I7" i="15" s="1"/>
  <c r="M6" i="15"/>
  <c r="O6" i="15" s="1"/>
  <c r="H6" i="15"/>
  <c r="I6" i="15" s="1"/>
  <c r="M5" i="15"/>
  <c r="O5" i="15" s="1"/>
  <c r="H5" i="15"/>
  <c r="I5" i="15" s="1"/>
  <c r="M4" i="15"/>
  <c r="O4" i="15" s="1"/>
  <c r="H4" i="15"/>
  <c r="I4" i="15" s="1"/>
  <c r="M3" i="15"/>
  <c r="O3" i="15" s="1"/>
  <c r="H3" i="15"/>
  <c r="I3" i="15" s="1"/>
  <c r="H246" i="14" l="1"/>
  <c r="C246" i="14"/>
  <c r="M235" i="14"/>
  <c r="O235" i="14" s="1"/>
  <c r="H235" i="14"/>
  <c r="I235" i="14" s="1"/>
  <c r="M234" i="14"/>
  <c r="O234" i="14" s="1"/>
  <c r="H234" i="14"/>
  <c r="I234" i="14" s="1"/>
  <c r="M233" i="14"/>
  <c r="O233" i="14" s="1"/>
  <c r="H233" i="14"/>
  <c r="I233" i="14" s="1"/>
  <c r="H226" i="14"/>
  <c r="C226" i="14"/>
  <c r="M205" i="14"/>
  <c r="O205" i="14" s="1"/>
  <c r="H205" i="14"/>
  <c r="I205" i="14" s="1"/>
  <c r="M204" i="14"/>
  <c r="O204" i="14" s="1"/>
  <c r="H204" i="14"/>
  <c r="I204" i="14" s="1"/>
  <c r="M203" i="14"/>
  <c r="O203" i="14" s="1"/>
  <c r="H203" i="14"/>
  <c r="I203" i="14" s="1"/>
  <c r="M202" i="14"/>
  <c r="O202" i="14" s="1"/>
  <c r="H202" i="14"/>
  <c r="I202" i="14" s="1"/>
  <c r="M201" i="14"/>
  <c r="O201" i="14" s="1"/>
  <c r="H201" i="14"/>
  <c r="I201" i="14" s="1"/>
  <c r="M200" i="14"/>
  <c r="O200" i="14" s="1"/>
  <c r="H200" i="14"/>
  <c r="I200" i="14" s="1"/>
  <c r="M199" i="14"/>
  <c r="O199" i="14" s="1"/>
  <c r="H199" i="14"/>
  <c r="I199" i="14" s="1"/>
  <c r="M198" i="14"/>
  <c r="O198" i="14" s="1"/>
  <c r="H198" i="14"/>
  <c r="I198" i="14" s="1"/>
  <c r="H193" i="14"/>
  <c r="C193" i="14"/>
  <c r="M172" i="14"/>
  <c r="O172" i="14" s="1"/>
  <c r="H172" i="14"/>
  <c r="I172" i="14" s="1"/>
  <c r="M171" i="14"/>
  <c r="O171" i="14" s="1"/>
  <c r="H171" i="14"/>
  <c r="I171" i="14" s="1"/>
  <c r="M170" i="14"/>
  <c r="O170" i="14" s="1"/>
  <c r="H170" i="14"/>
  <c r="I170" i="14" s="1"/>
  <c r="M169" i="14"/>
  <c r="O169" i="14" s="1"/>
  <c r="H169" i="14"/>
  <c r="I169" i="14" s="1"/>
  <c r="M168" i="14"/>
  <c r="O168" i="14" s="1"/>
  <c r="H168" i="14"/>
  <c r="I168" i="14" s="1"/>
  <c r="M167" i="14"/>
  <c r="O167" i="14" s="1"/>
  <c r="H167" i="14"/>
  <c r="I167" i="14" s="1"/>
  <c r="M166" i="14"/>
  <c r="O166" i="14" s="1"/>
  <c r="H166" i="14"/>
  <c r="I166" i="14" s="1"/>
  <c r="M165" i="14"/>
  <c r="O165" i="14" s="1"/>
  <c r="H165" i="14"/>
  <c r="I165" i="14" s="1"/>
  <c r="H160" i="14"/>
  <c r="C160" i="14"/>
  <c r="M148" i="14"/>
  <c r="O148" i="14" s="1"/>
  <c r="H148" i="14"/>
  <c r="I148" i="14" s="1"/>
  <c r="M147" i="14"/>
  <c r="O147" i="14" s="1"/>
  <c r="H147" i="14"/>
  <c r="I147" i="14" s="1"/>
  <c r="M146" i="14"/>
  <c r="O146" i="14" s="1"/>
  <c r="H146" i="14"/>
  <c r="I146" i="14" s="1"/>
  <c r="M145" i="14"/>
  <c r="O145" i="14" s="1"/>
  <c r="H145" i="14"/>
  <c r="I145" i="14" s="1"/>
  <c r="H140" i="14"/>
  <c r="C140" i="14"/>
  <c r="M129" i="14"/>
  <c r="O129" i="14" s="1"/>
  <c r="H129" i="14"/>
  <c r="I129" i="14" s="1"/>
  <c r="M128" i="14"/>
  <c r="O128" i="14" s="1"/>
  <c r="H128" i="14"/>
  <c r="I128" i="14" s="1"/>
  <c r="M127" i="14"/>
  <c r="O127" i="14" s="1"/>
  <c r="H127" i="14"/>
  <c r="I127" i="14" s="1"/>
  <c r="H122" i="14"/>
  <c r="C122" i="14"/>
  <c r="M103" i="14"/>
  <c r="O103" i="14" s="1"/>
  <c r="H103" i="14"/>
  <c r="I103" i="14" s="1"/>
  <c r="M102" i="14"/>
  <c r="O102" i="14" s="1"/>
  <c r="H102" i="14"/>
  <c r="I102" i="14" s="1"/>
  <c r="M101" i="14"/>
  <c r="O101" i="14" s="1"/>
  <c r="H101" i="14"/>
  <c r="I101" i="14" s="1"/>
  <c r="M100" i="14"/>
  <c r="O100" i="14" s="1"/>
  <c r="H100" i="14"/>
  <c r="I100" i="14" s="1"/>
  <c r="M99" i="14"/>
  <c r="O99" i="14" s="1"/>
  <c r="H99" i="14"/>
  <c r="I99" i="14" s="1"/>
  <c r="M98" i="14"/>
  <c r="O98" i="14" s="1"/>
  <c r="H98" i="14"/>
  <c r="I98" i="14" s="1"/>
  <c r="M97" i="14"/>
  <c r="O97" i="14" s="1"/>
  <c r="H97" i="14"/>
  <c r="I97" i="14" s="1"/>
  <c r="H92" i="14"/>
  <c r="C92" i="14"/>
  <c r="M61" i="14"/>
  <c r="O61" i="14" s="1"/>
  <c r="H61" i="14"/>
  <c r="I61" i="14" s="1"/>
  <c r="M60" i="14"/>
  <c r="O60" i="14" s="1"/>
  <c r="H60" i="14"/>
  <c r="I60" i="14" s="1"/>
  <c r="M59" i="14"/>
  <c r="O59" i="14" s="1"/>
  <c r="H59" i="14"/>
  <c r="I59" i="14" s="1"/>
  <c r="M58" i="14"/>
  <c r="O58" i="14" s="1"/>
  <c r="H58" i="14"/>
  <c r="I58" i="14" s="1"/>
  <c r="M57" i="14"/>
  <c r="O57" i="14" s="1"/>
  <c r="H57" i="14"/>
  <c r="I57" i="14" s="1"/>
  <c r="M56" i="14"/>
  <c r="O56" i="14" s="1"/>
  <c r="H56" i="14"/>
  <c r="I56" i="14" s="1"/>
  <c r="M55" i="14"/>
  <c r="O55" i="14" s="1"/>
  <c r="H55" i="14"/>
  <c r="I55" i="14" s="1"/>
  <c r="M54" i="14"/>
  <c r="O54" i="14" s="1"/>
  <c r="H54" i="14"/>
  <c r="I54" i="14" s="1"/>
  <c r="M53" i="14"/>
  <c r="O53" i="14" s="1"/>
  <c r="H53" i="14"/>
  <c r="I53" i="14" s="1"/>
  <c r="M52" i="14"/>
  <c r="O52" i="14" s="1"/>
  <c r="H52" i="14"/>
  <c r="I52" i="14" s="1"/>
  <c r="M51" i="14"/>
  <c r="O51" i="14" s="1"/>
  <c r="H51" i="14"/>
  <c r="I51" i="14" s="1"/>
  <c r="M50" i="14"/>
  <c r="O50" i="14" s="1"/>
  <c r="H50" i="14"/>
  <c r="I50" i="14" s="1"/>
  <c r="M49" i="14"/>
  <c r="O49" i="14" s="1"/>
  <c r="H49" i="14"/>
  <c r="I49" i="14" s="1"/>
  <c r="H44" i="14"/>
  <c r="C44" i="14"/>
  <c r="M15" i="14"/>
  <c r="O15" i="14" s="1"/>
  <c r="H15" i="14"/>
  <c r="I15" i="14" s="1"/>
  <c r="M14" i="14"/>
  <c r="O14" i="14" s="1"/>
  <c r="H14" i="14"/>
  <c r="I14" i="14" s="1"/>
  <c r="M13" i="14"/>
  <c r="O13" i="14" s="1"/>
  <c r="H13" i="14"/>
  <c r="I13" i="14" s="1"/>
  <c r="M12" i="14"/>
  <c r="O12" i="14" s="1"/>
  <c r="H12" i="14"/>
  <c r="I12" i="14" s="1"/>
  <c r="M11" i="14"/>
  <c r="O11" i="14" s="1"/>
  <c r="H11" i="14"/>
  <c r="I11" i="14" s="1"/>
  <c r="M10" i="14"/>
  <c r="O10" i="14" s="1"/>
  <c r="H10" i="14"/>
  <c r="I10" i="14" s="1"/>
  <c r="M9" i="14"/>
  <c r="O9" i="14" s="1"/>
  <c r="H9" i="14"/>
  <c r="I9" i="14" s="1"/>
  <c r="M8" i="14"/>
  <c r="O8" i="14" s="1"/>
  <c r="H8" i="14"/>
  <c r="I8" i="14" s="1"/>
  <c r="M7" i="14"/>
  <c r="O7" i="14" s="1"/>
  <c r="H7" i="14"/>
  <c r="I7" i="14" s="1"/>
  <c r="M6" i="14"/>
  <c r="O6" i="14" s="1"/>
  <c r="H6" i="14"/>
  <c r="I6" i="14" s="1"/>
  <c r="M5" i="14"/>
  <c r="O5" i="14" s="1"/>
  <c r="H5" i="14"/>
  <c r="I5" i="14" s="1"/>
  <c r="M4" i="14"/>
  <c r="O4" i="14" s="1"/>
  <c r="H4" i="14"/>
  <c r="I4" i="14" s="1"/>
  <c r="F164" i="12" l="1"/>
  <c r="C164" i="12"/>
  <c r="J73" i="9"/>
  <c r="I73" i="9"/>
  <c r="J72" i="9"/>
  <c r="I72" i="9"/>
  <c r="L120" i="7" l="1"/>
  <c r="L2" i="7" s="1"/>
  <c r="I120" i="7"/>
  <c r="I2" i="7" s="1"/>
  <c r="F117" i="13" l="1"/>
  <c r="C117" i="13"/>
  <c r="F148" i="12"/>
  <c r="C148" i="12"/>
  <c r="F125" i="12"/>
  <c r="C125" i="12"/>
  <c r="F104" i="12"/>
  <c r="C104" i="12"/>
  <c r="F90" i="12"/>
  <c r="C90" i="12"/>
  <c r="F79" i="12"/>
  <c r="C79" i="12"/>
  <c r="F60" i="12"/>
  <c r="C60" i="12"/>
  <c r="F29" i="12"/>
  <c r="C29" i="12"/>
  <c r="F162" i="10" l="1"/>
  <c r="C162" i="10"/>
  <c r="F146" i="10"/>
  <c r="C146" i="10"/>
  <c r="F130" i="10"/>
  <c r="C130" i="10"/>
  <c r="F114" i="10"/>
  <c r="C114" i="10"/>
  <c r="F98" i="10"/>
  <c r="C98" i="10"/>
  <c r="F80" i="10"/>
  <c r="C80" i="10"/>
  <c r="F58" i="10"/>
  <c r="C58" i="10"/>
  <c r="F38" i="10"/>
  <c r="C38" i="10"/>
  <c r="F18" i="10"/>
  <c r="C18" i="10"/>
  <c r="J76" i="9" l="1"/>
  <c r="I76" i="9"/>
  <c r="J75" i="9"/>
  <c r="I75" i="9"/>
  <c r="J74" i="9"/>
  <c r="I74" i="9"/>
  <c r="J70" i="9"/>
  <c r="I70" i="9"/>
  <c r="J69" i="9"/>
  <c r="I69" i="9"/>
  <c r="J68" i="9"/>
  <c r="I68" i="9"/>
  <c r="J67" i="9"/>
  <c r="I67" i="9"/>
  <c r="J66" i="9"/>
  <c r="I66" i="9"/>
  <c r="J65" i="9"/>
  <c r="I65" i="9"/>
  <c r="J64" i="9"/>
  <c r="I64" i="9"/>
  <c r="J63" i="9"/>
  <c r="I63" i="9"/>
  <c r="J61" i="9"/>
  <c r="I61" i="9"/>
  <c r="J60" i="9"/>
  <c r="I60" i="9"/>
  <c r="J59" i="9"/>
  <c r="I59" i="9"/>
  <c r="J58" i="9"/>
  <c r="I58" i="9"/>
  <c r="J57" i="9"/>
  <c r="I57" i="9"/>
  <c r="J56" i="9"/>
  <c r="I56" i="9"/>
  <c r="J55" i="9"/>
  <c r="I55" i="9"/>
  <c r="J54" i="9"/>
  <c r="I54" i="9"/>
  <c r="J52" i="9"/>
  <c r="I52" i="9"/>
  <c r="J51" i="9"/>
  <c r="I51" i="9"/>
  <c r="J50" i="9"/>
  <c r="I50" i="9"/>
  <c r="J49" i="9"/>
  <c r="I49" i="9"/>
  <c r="J47" i="9"/>
  <c r="I47" i="9"/>
  <c r="J46" i="9"/>
  <c r="I46" i="9"/>
  <c r="J45" i="9"/>
  <c r="I45" i="9"/>
  <c r="J43" i="9"/>
  <c r="I43" i="9"/>
  <c r="J42" i="9"/>
  <c r="I42" i="9"/>
  <c r="J41" i="9"/>
  <c r="I41" i="9"/>
  <c r="J40" i="9"/>
  <c r="I40" i="9"/>
  <c r="J39" i="9"/>
  <c r="I39" i="9"/>
  <c r="J38" i="9"/>
  <c r="I38" i="9"/>
  <c r="J37" i="9"/>
  <c r="I37" i="9"/>
  <c r="J35" i="9"/>
  <c r="I35" i="9"/>
  <c r="J34" i="9"/>
  <c r="I34" i="9"/>
  <c r="J33" i="9"/>
  <c r="I33" i="9"/>
  <c r="J32" i="9"/>
  <c r="I32" i="9"/>
  <c r="J31" i="9"/>
  <c r="I31" i="9"/>
  <c r="J30" i="9"/>
  <c r="I30" i="9"/>
  <c r="J29" i="9"/>
  <c r="I29" i="9"/>
  <c r="J28" i="9"/>
  <c r="I28" i="9"/>
  <c r="J27" i="9"/>
  <c r="I27" i="9"/>
  <c r="J26" i="9"/>
  <c r="I26" i="9"/>
  <c r="J25" i="9"/>
  <c r="I25" i="9"/>
  <c r="J24" i="9"/>
  <c r="I24" i="9"/>
  <c r="J23" i="9"/>
  <c r="I23" i="9"/>
  <c r="J21" i="9"/>
  <c r="I21" i="9"/>
  <c r="J20" i="9"/>
  <c r="I20" i="9"/>
  <c r="J19" i="9"/>
  <c r="I19" i="9"/>
  <c r="J18" i="9"/>
  <c r="I18" i="9"/>
  <c r="J17" i="9"/>
  <c r="I17" i="9"/>
  <c r="J16" i="9"/>
  <c r="I16" i="9"/>
  <c r="J15" i="9"/>
  <c r="I15" i="9"/>
  <c r="J14" i="9"/>
  <c r="I14" i="9"/>
  <c r="J13" i="9"/>
  <c r="I13" i="9"/>
  <c r="J12" i="9"/>
  <c r="I12" i="9"/>
  <c r="J11" i="9"/>
  <c r="I11" i="9"/>
  <c r="J10" i="9"/>
  <c r="I10" i="9"/>
  <c r="J9" i="9"/>
  <c r="I9" i="9"/>
  <c r="J8" i="9"/>
  <c r="I8" i="9"/>
  <c r="J7" i="9"/>
  <c r="I7" i="9"/>
  <c r="J6" i="9"/>
  <c r="I6" i="9"/>
  <c r="R133" i="7" l="1"/>
  <c r="R2" i="7" s="1"/>
  <c r="O133" i="7"/>
  <c r="O2" i="7" s="1"/>
  <c r="F246" i="7"/>
  <c r="F2" i="7" s="1"/>
  <c r="C246" i="7"/>
  <c r="C2" i="7" s="1"/>
  <c r="F243" i="6"/>
  <c r="C243" i="6"/>
  <c r="F62" i="3" l="1"/>
  <c r="C62" i="3"/>
  <c r="F286" i="3" l="1"/>
  <c r="C286" i="3"/>
  <c r="F263" i="3"/>
  <c r="C263" i="3"/>
  <c r="F230" i="3"/>
  <c r="C230" i="3"/>
  <c r="F197" i="3"/>
  <c r="C197" i="3"/>
  <c r="F171" i="3"/>
  <c r="C171" i="3"/>
  <c r="F146" i="3"/>
  <c r="C146" i="3"/>
  <c r="F109" i="3"/>
  <c r="C109" i="3"/>
  <c r="F18" i="3"/>
  <c r="C18" i="3"/>
  <c r="J41" i="1"/>
  <c r="I40" i="1" s="1"/>
  <c r="G43" i="1"/>
  <c r="H42" i="1" s="1"/>
  <c r="C31" i="1"/>
  <c r="A34" i="1"/>
  <c r="B32" i="1"/>
  <c r="A32" i="1"/>
  <c r="F31" i="1"/>
  <c r="F30" i="1"/>
  <c r="C30" i="1"/>
  <c r="F29" i="1"/>
  <c r="C29" i="1"/>
  <c r="F28" i="1"/>
  <c r="C28" i="1"/>
  <c r="F27" i="1"/>
  <c r="C27" i="1"/>
  <c r="F26" i="1"/>
  <c r="C26" i="1"/>
  <c r="F22" i="1"/>
  <c r="G18" i="1" s="1"/>
  <c r="F8" i="1"/>
  <c r="F9" i="1"/>
  <c r="F10" i="1"/>
  <c r="F11" i="1"/>
  <c r="F12" i="1"/>
  <c r="F7" i="1"/>
  <c r="C8" i="1"/>
  <c r="C9" i="1"/>
  <c r="C10" i="1"/>
  <c r="C11" i="1"/>
  <c r="C12" i="1"/>
  <c r="C7" i="1"/>
  <c r="B13" i="1"/>
  <c r="A13" i="1"/>
  <c r="C13" i="1" l="1"/>
  <c r="F13" i="1"/>
  <c r="G19" i="1"/>
  <c r="G20" i="1"/>
  <c r="G21" i="1"/>
  <c r="G17" i="1"/>
  <c r="I39" i="1"/>
  <c r="I37" i="1"/>
  <c r="G16" i="1"/>
  <c r="I38" i="1"/>
  <c r="H39" i="1"/>
  <c r="H37" i="1"/>
  <c r="H41" i="1"/>
  <c r="H40" i="1"/>
  <c r="H38" i="1"/>
  <c r="F32" i="1"/>
  <c r="C32" i="1"/>
</calcChain>
</file>

<file path=xl/sharedStrings.xml><?xml version="1.0" encoding="utf-8"?>
<sst xmlns="http://schemas.openxmlformats.org/spreadsheetml/2006/main" count="1292" uniqueCount="326">
  <si>
    <t>Consult</t>
  </si>
  <si>
    <t>Domestic</t>
  </si>
  <si>
    <t>Abroad</t>
  </si>
  <si>
    <t>Export</t>
  </si>
  <si>
    <t>Leasing</t>
  </si>
  <si>
    <t>Turnkey</t>
  </si>
  <si>
    <t xml:space="preserve">Power </t>
  </si>
  <si>
    <t>FY19</t>
  </si>
  <si>
    <t>Result</t>
  </si>
  <si>
    <t>XIRR</t>
  </si>
  <si>
    <t>XIRR-Stocks-Year-2011</t>
  </si>
  <si>
    <t>XIRR-Stocks-Year-2012</t>
  </si>
  <si>
    <t>XIRR-Stocks-Year-2013</t>
  </si>
  <si>
    <t>XIRR-Stocks-Year-2014</t>
  </si>
  <si>
    <t>XIRR-Stocks-Year-2015</t>
  </si>
  <si>
    <t>XIRR-Stocks-Year-2016</t>
  </si>
  <si>
    <t>XIRR-Stocks-Year-2017</t>
  </si>
  <si>
    <t>XIRR-Stocks-Year-2018</t>
  </si>
  <si>
    <t>XIRR-Stocks-Year-2019</t>
  </si>
  <si>
    <t>XIRR-Sensex-Year-2011</t>
  </si>
  <si>
    <t>XIRR-Sensex-Year-2012</t>
  </si>
  <si>
    <t>XIRR-Sensex-Year-2013</t>
  </si>
  <si>
    <t>XIRR-Sensex-Year-2014</t>
  </si>
  <si>
    <t>XIRR-Sensex-Year-2015</t>
  </si>
  <si>
    <t>XIRR-Sensex-Year-2016</t>
  </si>
  <si>
    <t>XIRR-Sensex-Year-2017</t>
  </si>
  <si>
    <t>XIRR-Sensex-Year-2018</t>
  </si>
  <si>
    <t>XIRR-Sensex-Year-2019</t>
  </si>
  <si>
    <t>Avg Return</t>
  </si>
  <si>
    <t>XIRR-Sensex</t>
  </si>
  <si>
    <t>Arranged in Ascending Order-Date wise</t>
  </si>
  <si>
    <t>Investment+Special Situations</t>
  </si>
  <si>
    <t>Special Situations</t>
  </si>
  <si>
    <t>Investments</t>
  </si>
  <si>
    <t>XIRR-Stocks</t>
  </si>
  <si>
    <t>Month of Initiation</t>
  </si>
  <si>
    <t>Name of the Company</t>
  </si>
  <si>
    <t>Initiation Price</t>
  </si>
  <si>
    <t>Current Price/Closure price + Dividends</t>
  </si>
  <si>
    <t>Comments</t>
  </si>
  <si>
    <t>~ Value of SENSEX on Date of Initiation</t>
  </si>
  <si>
    <t>Current SENSEX Value</t>
  </si>
  <si>
    <t>Stock Return</t>
  </si>
  <si>
    <t>Sensex Return</t>
  </si>
  <si>
    <t>Investment Amount (Rs)</t>
  </si>
  <si>
    <t>Alpha Portfolio Value (Rs)</t>
  </si>
  <si>
    <t>SENSEX Investment Value (Rs)</t>
  </si>
  <si>
    <t>Month of closure</t>
  </si>
  <si>
    <t>Arman Financial</t>
  </si>
  <si>
    <t>Patel's Airtemp</t>
  </si>
  <si>
    <t>ABM Knowledgeware</t>
  </si>
  <si>
    <t>Chartered Logistics</t>
  </si>
  <si>
    <t>Booked complete profit @ 25</t>
  </si>
  <si>
    <t>Sumedha Fiscal</t>
  </si>
  <si>
    <t>Piccadily Agro</t>
  </si>
  <si>
    <t>Booked partial loss at 24</t>
  </si>
  <si>
    <t>Cravatex</t>
  </si>
  <si>
    <t>Booked profit @ 477</t>
  </si>
  <si>
    <t>Gujarat Reclaim</t>
  </si>
  <si>
    <t>Booked profit @ 1080</t>
  </si>
  <si>
    <t>Wimplast</t>
  </si>
  <si>
    <t>Sanghvi Movers</t>
  </si>
  <si>
    <t>closed @ 90</t>
  </si>
  <si>
    <t>Acrysil</t>
  </si>
  <si>
    <t>Cera Sanitaryware</t>
  </si>
  <si>
    <t>Everest Industries</t>
  </si>
  <si>
    <t>closed @151</t>
  </si>
  <si>
    <t>Lakshmi Electrical</t>
  </si>
  <si>
    <t>closed @185</t>
  </si>
  <si>
    <t>VST Tillers</t>
  </si>
  <si>
    <t>Closed @ 2958</t>
  </si>
  <si>
    <t>Avg.</t>
  </si>
  <si>
    <t>Veljan Denison</t>
  </si>
  <si>
    <t>closed @ 255</t>
  </si>
  <si>
    <t>NESCO</t>
  </si>
  <si>
    <t>closed @ 785</t>
  </si>
  <si>
    <t>Mazda</t>
  </si>
  <si>
    <t>closed @ 144</t>
  </si>
  <si>
    <t>Amara Raja Batteries</t>
  </si>
  <si>
    <t>closed @ 605</t>
  </si>
  <si>
    <t>Bajaj Corp</t>
  </si>
  <si>
    <t>Supreme Industries</t>
  </si>
  <si>
    <t>closed @ 560</t>
  </si>
  <si>
    <t>FAG Bearings</t>
  </si>
  <si>
    <t>closed @ 3040</t>
  </si>
  <si>
    <t>IPCA Laboratories</t>
  </si>
  <si>
    <t>closed @ 900</t>
  </si>
  <si>
    <t>EROS International</t>
  </si>
  <si>
    <t>closed @ 135</t>
  </si>
  <si>
    <t>Jammu Kashmir Bank</t>
  </si>
  <si>
    <t>closed @ 1590</t>
  </si>
  <si>
    <t>Navneet Education</t>
  </si>
  <si>
    <t>closed @ 60</t>
  </si>
  <si>
    <t>Can Fin Homes</t>
  </si>
  <si>
    <t>Atul Auto</t>
  </si>
  <si>
    <t>CARE Rating</t>
  </si>
  <si>
    <t>closed @ 980</t>
  </si>
  <si>
    <t>Swaraj Engines</t>
  </si>
  <si>
    <t>closed @ 910</t>
  </si>
  <si>
    <t>Symphony</t>
  </si>
  <si>
    <t>closed @ 1168</t>
  </si>
  <si>
    <t>Orient Refractories</t>
  </si>
  <si>
    <t>Closed @ 285</t>
  </si>
  <si>
    <t>Aarti Drugs</t>
  </si>
  <si>
    <t>closed @ 680</t>
  </si>
  <si>
    <t>AIA Engineering</t>
  </si>
  <si>
    <t>closed @ 1304</t>
  </si>
  <si>
    <t>closed @ 406</t>
  </si>
  <si>
    <t>Control Print</t>
  </si>
  <si>
    <t>Vaibhav Global</t>
  </si>
  <si>
    <t>closed @ 510</t>
  </si>
  <si>
    <t>Century Plyboards</t>
  </si>
  <si>
    <t>closed @ 214</t>
  </si>
  <si>
    <t>Ratnamani Metals</t>
  </si>
  <si>
    <t>closed @ 761</t>
  </si>
  <si>
    <t>Vinati Organics</t>
  </si>
  <si>
    <t>closed @ 542</t>
  </si>
  <si>
    <t>Phoenix Lamps</t>
  </si>
  <si>
    <t>closed @ 120</t>
  </si>
  <si>
    <t>Morganite Crucible</t>
  </si>
  <si>
    <t>closed @ 673</t>
  </si>
  <si>
    <t>DFM Foods</t>
  </si>
  <si>
    <t>Closed @ 864</t>
  </si>
  <si>
    <t>Pokarna</t>
  </si>
  <si>
    <t>Closed @ 170</t>
  </si>
  <si>
    <t>Monte Carlo</t>
  </si>
  <si>
    <t>closed @ 530</t>
  </si>
  <si>
    <t>TCPL Packaging</t>
  </si>
  <si>
    <t>Closed @ 632</t>
  </si>
  <si>
    <t>Plastiblends</t>
  </si>
  <si>
    <t>closed @ 270</t>
  </si>
  <si>
    <t>Prima Plastics</t>
  </si>
  <si>
    <t>Dynemic Products</t>
  </si>
  <si>
    <t>closed @ 141</t>
  </si>
  <si>
    <t>Omkar Specialty</t>
  </si>
  <si>
    <t>Closed @ 158</t>
  </si>
  <si>
    <t>Associated Alcohols</t>
  </si>
  <si>
    <t>Closed @ 117</t>
  </si>
  <si>
    <t>GIC Housing</t>
  </si>
  <si>
    <t>closed @ 252</t>
  </si>
  <si>
    <t>Chaman Lal Setia</t>
  </si>
  <si>
    <t>Closed @ 151</t>
  </si>
  <si>
    <t>Poddar Pigments</t>
  </si>
  <si>
    <t>Closed @ 254</t>
  </si>
  <si>
    <t>Ruchira Papers</t>
  </si>
  <si>
    <t>Closed @ 187</t>
  </si>
  <si>
    <t>Manappuram Finance</t>
  </si>
  <si>
    <t>Lincoln Pharmaceuticals</t>
  </si>
  <si>
    <t>Closed @ 248</t>
  </si>
  <si>
    <t>Tiger Logistics</t>
  </si>
  <si>
    <t>closed @ 65</t>
  </si>
  <si>
    <t>Closed @129</t>
  </si>
  <si>
    <t>Month</t>
  </si>
  <si>
    <t>Risk Arbitrage reports</t>
  </si>
  <si>
    <t>Category</t>
  </si>
  <si>
    <t>Closure Price</t>
  </si>
  <si>
    <t>SENSEX on Date of Initiation</t>
  </si>
  <si>
    <t>SENSEX on Closure</t>
  </si>
  <si>
    <t>Stock Movement (%)</t>
  </si>
  <si>
    <t>SENSEX Movement (%)</t>
  </si>
  <si>
    <t>Corporate Action Timeline</t>
  </si>
  <si>
    <t>Closure date</t>
  </si>
  <si>
    <t>Oct'10</t>
  </si>
  <si>
    <t>Weizmann Ltd &amp; subsidiaries</t>
  </si>
  <si>
    <t>Demerger</t>
  </si>
  <si>
    <t>8 Months</t>
  </si>
  <si>
    <t>TCI Ltd - TCI Developers</t>
  </si>
  <si>
    <t>6 Months</t>
  </si>
  <si>
    <t>Aug'11</t>
  </si>
  <si>
    <t>Rights Issue</t>
  </si>
  <si>
    <t>3 Months</t>
  </si>
  <si>
    <t>Sep'11</t>
  </si>
  <si>
    <t>4 Months</t>
  </si>
  <si>
    <t>Provogue India</t>
  </si>
  <si>
    <t>2 Months</t>
  </si>
  <si>
    <t>Orient Paper</t>
  </si>
  <si>
    <t>Cinemax</t>
  </si>
  <si>
    <t>NRB Bearings</t>
  </si>
  <si>
    <t>Arihant Superstructures</t>
  </si>
  <si>
    <t xml:space="preserve">Rights </t>
  </si>
  <si>
    <t>5 Days</t>
  </si>
  <si>
    <t>EPC Industries</t>
  </si>
  <si>
    <t>Rights</t>
  </si>
  <si>
    <t>50 Days</t>
  </si>
  <si>
    <t>Takeover</t>
  </si>
  <si>
    <t>Sundaram Clayton</t>
  </si>
  <si>
    <t>Bajaj Finserv</t>
  </si>
  <si>
    <t>47 Days</t>
  </si>
  <si>
    <t>City Union Bank</t>
  </si>
  <si>
    <t>79 Days</t>
  </si>
  <si>
    <t>APW President</t>
  </si>
  <si>
    <t>De-listing</t>
  </si>
  <si>
    <t>22 Days</t>
  </si>
  <si>
    <t>Avg</t>
  </si>
  <si>
    <t>Bajaj Finance</t>
  </si>
  <si>
    <t>Liberty Phosphate</t>
  </si>
  <si>
    <t>Open offer</t>
  </si>
  <si>
    <t>Fairfield Atlas</t>
  </si>
  <si>
    <t>35 Days</t>
  </si>
  <si>
    <t>Orient Cement</t>
  </si>
  <si>
    <t>13 Months</t>
  </si>
  <si>
    <t>Fresenius Kabi</t>
  </si>
  <si>
    <t>Denso India</t>
  </si>
  <si>
    <t>40 Days</t>
  </si>
  <si>
    <t>Sah Petroleums</t>
  </si>
  <si>
    <t>Bonus issue</t>
  </si>
  <si>
    <t>10 Months</t>
  </si>
  <si>
    <t>Offer For Sale</t>
  </si>
  <si>
    <t>38 Days</t>
  </si>
  <si>
    <t>Indraprastha Medical</t>
  </si>
  <si>
    <t>Dividend yield</t>
  </si>
  <si>
    <t>Sinclairs Hotels</t>
  </si>
  <si>
    <t>Buy-back</t>
  </si>
  <si>
    <t>Reliance Broadcast</t>
  </si>
  <si>
    <t>45 Days</t>
  </si>
  <si>
    <t>DIC India</t>
  </si>
  <si>
    <t>37 Days</t>
  </si>
  <si>
    <t>Ricoh India</t>
  </si>
  <si>
    <t>7 Months</t>
  </si>
  <si>
    <t>Reliance Mediaworks</t>
  </si>
  <si>
    <t>Piramal Glass</t>
  </si>
  <si>
    <t>Claris Lifesciences</t>
  </si>
  <si>
    <t>Tender Buy-back</t>
  </si>
  <si>
    <t>Fulford India</t>
  </si>
  <si>
    <t>1.5 Months</t>
  </si>
  <si>
    <t>Essar Oil</t>
  </si>
  <si>
    <t>11 Months</t>
  </si>
  <si>
    <t>2 Days</t>
  </si>
  <si>
    <t>Panasonic Appliances</t>
  </si>
  <si>
    <t>3.5 Months</t>
  </si>
  <si>
    <t>Kokuyo Camlin</t>
  </si>
  <si>
    <t>Crompton Greaves</t>
  </si>
  <si>
    <t>1 Year</t>
  </si>
  <si>
    <t>Novartis India</t>
  </si>
  <si>
    <t>Expected de-listing</t>
  </si>
  <si>
    <t>14 Months</t>
  </si>
  <si>
    <t>Suzlon Energy</t>
  </si>
  <si>
    <t>Turnaround</t>
  </si>
  <si>
    <t>Open</t>
  </si>
  <si>
    <t>Xchanging Solutions</t>
  </si>
  <si>
    <t>Delisting</t>
  </si>
  <si>
    <t>PTL Enterprises</t>
  </si>
  <si>
    <t>5.5 Months</t>
  </si>
  <si>
    <t>Eclerx</t>
  </si>
  <si>
    <t>Jagran Prakashan</t>
  </si>
  <si>
    <t>2.5 Months</t>
  </si>
  <si>
    <t>Mphasis</t>
  </si>
  <si>
    <t>TCS</t>
  </si>
  <si>
    <t>HCL Tech</t>
  </si>
  <si>
    <t>Mindtree</t>
  </si>
  <si>
    <t>Wipro</t>
  </si>
  <si>
    <t>5 Months</t>
  </si>
  <si>
    <t>Infosys</t>
  </si>
  <si>
    <t>Polaris Consulting</t>
  </si>
  <si>
    <t>Balrampur Chini</t>
  </si>
  <si>
    <t>0.5 Months</t>
  </si>
  <si>
    <t>*******</t>
  </si>
  <si>
    <t>De-merger</t>
  </si>
  <si>
    <t>19 Months</t>
  </si>
  <si>
    <t>DB Corp</t>
  </si>
  <si>
    <t>1 Month</t>
  </si>
  <si>
    <t>Linde India</t>
  </si>
  <si>
    <t>Bharti Airtel</t>
  </si>
  <si>
    <t>Rights issue</t>
  </si>
  <si>
    <t>Ineos Styrosolution</t>
  </si>
  <si>
    <r>
      <rPr>
        <b/>
        <sz val="13"/>
        <color indexed="10"/>
        <rFont val="Calibri"/>
        <family val="2"/>
      </rPr>
      <t>Note:</t>
    </r>
    <r>
      <rPr>
        <sz val="13"/>
        <color indexed="8"/>
        <rFont val="Calibri"/>
        <family val="2"/>
      </rPr>
      <t xml:space="preserve"> As on 16th Mar'19, </t>
    </r>
    <r>
      <rPr>
        <b/>
        <sz val="13"/>
        <color indexed="8"/>
        <rFont val="Calibri"/>
        <family val="2"/>
      </rPr>
      <t>6 Special situation reports are open for participation for Alpha + members</t>
    </r>
  </si>
  <si>
    <t>Greenply</t>
  </si>
  <si>
    <t>Suven</t>
  </si>
  <si>
    <t>Risk Arbitrage/Special Situation Reports - Status as on 8th Jan'20</t>
  </si>
  <si>
    <t>XIRR-2012</t>
  </si>
  <si>
    <t>Buy Value</t>
  </si>
  <si>
    <t>Sell Value</t>
  </si>
  <si>
    <t>Buy Time</t>
  </si>
  <si>
    <t>Sell Time</t>
  </si>
  <si>
    <t>Buy Date</t>
  </si>
  <si>
    <t>1 Unit stock Value</t>
  </si>
  <si>
    <t>Sell Date</t>
  </si>
  <si>
    <t>Total Value in 10k</t>
  </si>
  <si>
    <t>1 Unit Stock</t>
  </si>
  <si>
    <t>Sold Unit Value</t>
  </si>
  <si>
    <t>1 Unit 
Sensex Value</t>
  </si>
  <si>
    <t>1 Unit Sensex Value eq to 10k</t>
  </si>
  <si>
    <t>Sell time Sensex Value</t>
  </si>
  <si>
    <t>Stocks</t>
  </si>
  <si>
    <t>Sensex</t>
  </si>
  <si>
    <t>XIRR-Year-2012</t>
  </si>
  <si>
    <t>XIRR-2013</t>
  </si>
  <si>
    <t>XIRR-Year-2013</t>
  </si>
  <si>
    <t>XIRR-2014</t>
  </si>
  <si>
    <t>XIRR-Year-2014</t>
  </si>
  <si>
    <t>XIRR-2015</t>
  </si>
  <si>
    <t>XIRR-Year-2015</t>
  </si>
  <si>
    <t>XIRR-2016</t>
  </si>
  <si>
    <t>XIRR-Year-2016</t>
  </si>
  <si>
    <t>XIRR-2017</t>
  </si>
  <si>
    <t>XIRR-Year-2017</t>
  </si>
  <si>
    <t>XIRR-2018</t>
  </si>
  <si>
    <t>XIRR-Year-2018</t>
  </si>
  <si>
    <t>XIRR-2019</t>
  </si>
  <si>
    <t>XIRR-Year-2019</t>
  </si>
  <si>
    <t>XIRR-2011</t>
  </si>
  <si>
    <t>XIRR-Year-2011</t>
  </si>
  <si>
    <t>closed @ 1619</t>
  </si>
  <si>
    <t>Updated on 22nd Jan-20</t>
  </si>
  <si>
    <t>closed @2292</t>
  </si>
  <si>
    <t>closed @ 216</t>
  </si>
  <si>
    <t>GreenPly Industries</t>
  </si>
  <si>
    <t>Closed @27.4</t>
  </si>
  <si>
    <t>Shemaroo</t>
  </si>
  <si>
    <t>Mirza</t>
  </si>
  <si>
    <t>Asahi Songwon</t>
  </si>
  <si>
    <t>Kanpur Plastipack</t>
  </si>
  <si>
    <t xml:space="preserve">Greenpanel </t>
  </si>
  <si>
    <t>Cross check</t>
  </si>
  <si>
    <t>Arranged in Date wise- Oldest to Newest</t>
  </si>
  <si>
    <t>XIRR-2020</t>
  </si>
  <si>
    <t>XIRR-Year-2020</t>
  </si>
  <si>
    <t>XIRR-Stocks-Year-2020</t>
  </si>
  <si>
    <t>XIRR-Sensex-Year-2020</t>
  </si>
  <si>
    <t>XIRR-Stocks-Year-2011 to 20</t>
  </si>
  <si>
    <t>XIRR-Sensex-Year-2011 to 20</t>
  </si>
  <si>
    <t>*************</t>
  </si>
  <si>
    <t>Suven Lifesciences-Suven Pharma</t>
  </si>
  <si>
    <t>Alpha/Alpha + Long/Medium term Research Reports - Status on 27th Dec'20</t>
  </si>
  <si>
    <t xml:space="preserve">
</t>
  </si>
  <si>
    <t>Combined all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</si>
</sst>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.5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indexed="8"/>
      <name val="Calibri"/>
      <family val="2"/>
    </font>
    <font>
      <sz val="13"/>
      <color theme="1"/>
      <name val="Calibri"/>
      <family val="2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indexed="10"/>
      <name val="Calibri"/>
      <family val="2"/>
    </font>
    <font>
      <b/>
      <sz val="13"/>
      <color indexed="8"/>
      <name val="Calibri"/>
      <family val="2"/>
    </font>
    <font>
      <i/>
      <sz val="12.5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1F12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gray0625">
        <bgColor theme="9" tint="0.79992065187536243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3">
    <xf numFmtId="0" fontId="0" fillId="0" borderId="0" xfId="0"/>
    <xf numFmtId="0" fontId="2" fillId="0" borderId="0" xfId="0" applyFont="1"/>
    <xf numFmtId="9" fontId="0" fillId="0" borderId="0" xfId="1" applyFont="1"/>
    <xf numFmtId="0" fontId="2" fillId="0" borderId="0" xfId="0" applyFont="1" applyAlignment="1">
      <alignment horizontal="center"/>
    </xf>
    <xf numFmtId="9" fontId="0" fillId="0" borderId="0" xfId="1" applyNumberFormat="1" applyFont="1"/>
    <xf numFmtId="10" fontId="0" fillId="0" borderId="0" xfId="1" applyNumberFormat="1" applyFont="1" applyAlignment="1">
      <alignment horizontal="center"/>
    </xf>
    <xf numFmtId="17" fontId="3" fillId="0" borderId="1" xfId="0" applyNumberFormat="1" applyFont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10" fontId="2" fillId="5" borderId="1" xfId="1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17" fontId="3" fillId="7" borderId="1" xfId="0" applyNumberFormat="1" applyFont="1" applyFill="1" applyBorder="1" applyAlignment="1">
      <alignment horizontal="center" vertical="center"/>
    </xf>
    <xf numFmtId="9" fontId="2" fillId="0" borderId="0" xfId="0" applyNumberFormat="1" applyFont="1" applyAlignment="1">
      <alignment horizontal="center"/>
    </xf>
    <xf numFmtId="17" fontId="3" fillId="3" borderId="1" xfId="0" applyNumberFormat="1" applyFont="1" applyFill="1" applyBorder="1" applyAlignment="1">
      <alignment horizontal="center" vertical="center"/>
    </xf>
    <xf numFmtId="17" fontId="3" fillId="6" borderId="1" xfId="0" applyNumberFormat="1" applyFont="1" applyFill="1" applyBorder="1" applyAlignment="1">
      <alignment horizontal="center" vertical="center"/>
    </xf>
    <xf numFmtId="17" fontId="3" fillId="8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9" fontId="1" fillId="0" borderId="0" xfId="1" applyFont="1"/>
    <xf numFmtId="0" fontId="6" fillId="11" borderId="5" xfId="0" applyFont="1" applyFill="1" applyBorder="1" applyAlignment="1">
      <alignment horizontal="center" vertical="center" wrapText="1"/>
    </xf>
    <xf numFmtId="9" fontId="6" fillId="11" borderId="5" xfId="1" applyFont="1" applyFill="1" applyBorder="1" applyAlignment="1">
      <alignment horizontal="center" vertical="center" wrapText="1"/>
    </xf>
    <xf numFmtId="9" fontId="7" fillId="11" borderId="6" xfId="1" applyFont="1" applyFill="1" applyBorder="1" applyAlignment="1">
      <alignment horizontal="center" vertical="center" wrapText="1"/>
    </xf>
    <xf numFmtId="17" fontId="8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9" fontId="3" fillId="2" borderId="1" xfId="1" applyFont="1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0" fillId="2" borderId="1" xfId="0" applyNumberForma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7" fontId="8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12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vertical="center"/>
    </xf>
    <xf numFmtId="17" fontId="8" fillId="0" borderId="1" xfId="0" applyNumberFormat="1" applyFont="1" applyBorder="1" applyAlignment="1">
      <alignment vertical="center" wrapText="1"/>
    </xf>
    <xf numFmtId="0" fontId="3" fillId="12" borderId="1" xfId="0" applyFont="1" applyFill="1" applyBorder="1" applyAlignment="1">
      <alignment vertical="center" wrapText="1"/>
    </xf>
    <xf numFmtId="9" fontId="3" fillId="2" borderId="1" xfId="1" applyFont="1" applyFill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3" fontId="0" fillId="2" borderId="1" xfId="0" applyNumberForma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3" fontId="9" fillId="0" borderId="4" xfId="0" applyNumberFormat="1" applyFont="1" applyBorder="1" applyAlignment="1">
      <alignment vertical="center"/>
    </xf>
    <xf numFmtId="3" fontId="9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vertical="center"/>
    </xf>
    <xf numFmtId="9" fontId="3" fillId="2" borderId="3" xfId="1" applyFont="1" applyFill="1" applyBorder="1" applyAlignment="1">
      <alignment vertical="center"/>
    </xf>
    <xf numFmtId="3" fontId="9" fillId="2" borderId="4" xfId="0" applyNumberFormat="1" applyFont="1" applyFill="1" applyBorder="1" applyAlignment="1">
      <alignment vertical="center"/>
    </xf>
    <xf numFmtId="3" fontId="0" fillId="0" borderId="4" xfId="0" applyNumberFormat="1" applyBorder="1" applyAlignment="1">
      <alignment vertical="center"/>
    </xf>
    <xf numFmtId="3" fontId="0" fillId="2" borderId="4" xfId="0" applyNumberForma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9" fontId="3" fillId="2" borderId="3" xfId="1" applyFont="1" applyFill="1" applyBorder="1" applyAlignment="1">
      <alignment vertical="center" wrapText="1"/>
    </xf>
    <xf numFmtId="3" fontId="0" fillId="0" borderId="4" xfId="0" applyNumberFormat="1" applyBorder="1" applyAlignment="1">
      <alignment vertical="center" wrapText="1"/>
    </xf>
    <xf numFmtId="3" fontId="0" fillId="2" borderId="4" xfId="0" applyNumberForma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9" fontId="3" fillId="2" borderId="4" xfId="1" applyFont="1" applyFill="1" applyBorder="1" applyAlignment="1">
      <alignment vertical="center"/>
    </xf>
    <xf numFmtId="10" fontId="0" fillId="0" borderId="0" xfId="0" applyNumberFormat="1"/>
    <xf numFmtId="0" fontId="0" fillId="0" borderId="0" xfId="0" applyAlignment="1">
      <alignment horizontal="center" vertical="center"/>
    </xf>
    <xf numFmtId="0" fontId="12" fillId="14" borderId="0" xfId="0" applyFont="1" applyFill="1" applyAlignment="1">
      <alignment horizontal="center" vertical="center"/>
    </xf>
    <xf numFmtId="0" fontId="2" fillId="13" borderId="1" xfId="0" applyFont="1" applyFill="1" applyBorder="1" applyAlignment="1">
      <alignment horizontal="center" vertical="center" wrapText="1"/>
    </xf>
    <xf numFmtId="0" fontId="2" fillId="13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0" fontId="13" fillId="2" borderId="1" xfId="0" applyNumberFormat="1" applyFont="1" applyFill="1" applyBorder="1" applyAlignment="1">
      <alignment horizontal="center" vertical="center" wrapText="1"/>
    </xf>
    <xf numFmtId="10" fontId="13" fillId="0" borderId="1" xfId="1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0" fontId="13" fillId="2" borderId="3" xfId="0" applyNumberFormat="1" applyFont="1" applyFill="1" applyBorder="1" applyAlignment="1">
      <alignment horizontal="center" vertical="center" wrapText="1"/>
    </xf>
    <xf numFmtId="10" fontId="13" fillId="0" borderId="3" xfId="1" applyNumberFormat="1" applyFont="1" applyBorder="1" applyAlignment="1">
      <alignment horizontal="center" vertical="center" wrapText="1"/>
    </xf>
    <xf numFmtId="10" fontId="13" fillId="9" borderId="3" xfId="0" applyNumberFormat="1" applyFont="1" applyFill="1" applyBorder="1" applyAlignment="1">
      <alignment horizontal="center" vertical="center" wrapText="1"/>
    </xf>
    <xf numFmtId="10" fontId="13" fillId="9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0" fontId="13" fillId="2" borderId="1" xfId="1" applyNumberFormat="1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17" fontId="3" fillId="3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17" fontId="3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2" fontId="0" fillId="3" borderId="0" xfId="0" applyNumberFormat="1" applyFill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2" fontId="17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0" fontId="2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7" fontId="3" fillId="0" borderId="4" xfId="0" applyNumberFormat="1" applyFont="1" applyBorder="1" applyAlignment="1">
      <alignment horizontal="center" vertical="center"/>
    </xf>
    <xf numFmtId="17" fontId="3" fillId="15" borderId="1" xfId="0" applyNumberFormat="1" applyFont="1" applyFill="1" applyBorder="1" applyAlignment="1">
      <alignment horizontal="center" vertical="center"/>
    </xf>
    <xf numFmtId="17" fontId="3" fillId="6" borderId="2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vertical="center"/>
    </xf>
    <xf numFmtId="0" fontId="3" fillId="14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vertical="center"/>
    </xf>
    <xf numFmtId="0" fontId="3" fillId="14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3" fillId="14" borderId="1" xfId="0" applyFont="1" applyFill="1" applyBorder="1" applyAlignment="1">
      <alignment vertical="center" wrapText="1"/>
    </xf>
    <xf numFmtId="14" fontId="8" fillId="0" borderId="4" xfId="0" applyNumberFormat="1" applyFont="1" applyBorder="1" applyAlignment="1">
      <alignment horizontal="center" vertical="center"/>
    </xf>
    <xf numFmtId="0" fontId="3" fillId="14" borderId="4" xfId="0" applyFont="1" applyFill="1" applyBorder="1" applyAlignment="1">
      <alignment vertical="center"/>
    </xf>
    <xf numFmtId="0" fontId="3" fillId="16" borderId="4" xfId="0" applyFont="1" applyFill="1" applyBorder="1" applyAlignment="1">
      <alignment horizontal="center" vertical="center"/>
    </xf>
    <xf numFmtId="0" fontId="3" fillId="16" borderId="4" xfId="0" applyFont="1" applyFill="1" applyBorder="1" applyAlignment="1">
      <alignment vertical="center"/>
    </xf>
    <xf numFmtId="0" fontId="3" fillId="14" borderId="4" xfId="0" applyFont="1" applyFill="1" applyBorder="1" applyAlignment="1">
      <alignment horizontal="center" vertical="center" wrapText="1"/>
    </xf>
    <xf numFmtId="0" fontId="3" fillId="14" borderId="4" xfId="0" applyFont="1" applyFill="1" applyBorder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7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2" fontId="3" fillId="2" borderId="1" xfId="0" applyNumberFormat="1" applyFont="1" applyFill="1" applyBorder="1" applyAlignment="1">
      <alignment vertical="center"/>
    </xf>
    <xf numFmtId="2" fontId="3" fillId="0" borderId="4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 wrapText="1"/>
    </xf>
    <xf numFmtId="165" fontId="3" fillId="0" borderId="4" xfId="0" applyNumberFormat="1" applyFont="1" applyBorder="1" applyAlignment="1">
      <alignment vertical="center"/>
    </xf>
    <xf numFmtId="15" fontId="3" fillId="0" borderId="1" xfId="0" applyNumberFormat="1" applyFont="1" applyBorder="1" applyAlignment="1">
      <alignment horizontal="center" vertical="center"/>
    </xf>
    <xf numFmtId="15" fontId="3" fillId="2" borderId="1" xfId="0" applyNumberFormat="1" applyFont="1" applyFill="1" applyBorder="1" applyAlignment="1">
      <alignment horizontal="center" vertical="center"/>
    </xf>
    <xf numFmtId="0" fontId="2" fillId="17" borderId="0" xfId="0" applyFont="1" applyFill="1" applyAlignment="1">
      <alignment horizontal="center" vertical="center"/>
    </xf>
    <xf numFmtId="0" fontId="0" fillId="17" borderId="0" xfId="0" applyFill="1"/>
    <xf numFmtId="14" fontId="9" fillId="17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horizontal="center"/>
    </xf>
    <xf numFmtId="0" fontId="0" fillId="0" borderId="1" xfId="0" applyBorder="1"/>
    <xf numFmtId="2" fontId="0" fillId="0" borderId="0" xfId="0" applyNumberFormat="1"/>
    <xf numFmtId="0" fontId="3" fillId="2" borderId="4" xfId="0" applyFont="1" applyFill="1" applyBorder="1" applyAlignment="1">
      <alignment vertical="center"/>
    </xf>
    <xf numFmtId="2" fontId="3" fillId="0" borderId="1" xfId="0" applyNumberFormat="1" applyFont="1" applyBorder="1" applyAlignment="1">
      <alignment vertical="center" wrapText="1"/>
    </xf>
    <xf numFmtId="9" fontId="7" fillId="11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14" fontId="0" fillId="2" borderId="1" xfId="0" applyNumberFormat="1" applyFill="1" applyBorder="1" applyAlignment="1">
      <alignment vertical="center"/>
    </xf>
    <xf numFmtId="14" fontId="0" fillId="0" borderId="1" xfId="0" applyNumberFormat="1" applyBorder="1" applyAlignment="1">
      <alignment vertical="center" wrapText="1"/>
    </xf>
    <xf numFmtId="15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0" fontId="2" fillId="0" borderId="0" xfId="0" applyNumberFormat="1" applyFont="1" applyAlignment="1">
      <alignment horizontal="center"/>
    </xf>
    <xf numFmtId="14" fontId="0" fillId="17" borderId="1" xfId="0" applyNumberFormat="1" applyFill="1" applyBorder="1" applyAlignment="1">
      <alignment vertical="center"/>
    </xf>
    <xf numFmtId="2" fontId="3" fillId="17" borderId="1" xfId="0" applyNumberFormat="1" applyFont="1" applyFill="1" applyBorder="1" applyAlignment="1">
      <alignment vertical="center"/>
    </xf>
    <xf numFmtId="0" fontId="3" fillId="17" borderId="1" xfId="0" applyFont="1" applyFill="1" applyBorder="1" applyAlignment="1">
      <alignment vertical="center"/>
    </xf>
    <xf numFmtId="2" fontId="3" fillId="17" borderId="4" xfId="0" applyNumberFormat="1" applyFont="1" applyFill="1" applyBorder="1" applyAlignment="1">
      <alignment vertical="center"/>
    </xf>
    <xf numFmtId="2" fontId="0" fillId="17" borderId="0" xfId="0" applyNumberFormat="1" applyFill="1" applyAlignment="1">
      <alignment horizontal="center"/>
    </xf>
    <xf numFmtId="1" fontId="3" fillId="17" borderId="0" xfId="0" applyNumberFormat="1" applyFont="1" applyFill="1" applyAlignment="1">
      <alignment horizontal="center" vertical="center"/>
    </xf>
    <xf numFmtId="1" fontId="0" fillId="17" borderId="0" xfId="0" applyNumberFormat="1" applyFill="1" applyAlignment="1">
      <alignment horizontal="center"/>
    </xf>
    <xf numFmtId="15" fontId="3" fillId="3" borderId="1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18" borderId="0" xfId="0" applyFill="1" applyAlignment="1">
      <alignment horizontal="center"/>
    </xf>
    <xf numFmtId="2" fontId="0" fillId="18" borderId="0" xfId="0" applyNumberFormat="1" applyFill="1" applyAlignment="1">
      <alignment horizontal="center"/>
    </xf>
    <xf numFmtId="2" fontId="0" fillId="0" borderId="0" xfId="0" applyNumberFormat="1" applyAlignment="1">
      <alignment horizontal="left"/>
    </xf>
    <xf numFmtId="0" fontId="0" fillId="17" borderId="0" xfId="0" applyFont="1" applyFill="1"/>
    <xf numFmtId="0" fontId="0" fillId="0" borderId="0" xfId="0" applyFont="1"/>
    <xf numFmtId="15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/>
    </xf>
    <xf numFmtId="15" fontId="0" fillId="2" borderId="1" xfId="0" applyNumberFormat="1" applyFont="1" applyFill="1" applyBorder="1" applyAlignment="1">
      <alignment horizontal="center" vertical="center"/>
    </xf>
    <xf numFmtId="15" fontId="0" fillId="17" borderId="1" xfId="0" applyNumberFormat="1" applyFont="1" applyFill="1" applyBorder="1" applyAlignment="1">
      <alignment horizontal="center" vertical="center"/>
    </xf>
    <xf numFmtId="15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4" fillId="9" borderId="1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/>
    </xf>
    <xf numFmtId="0" fontId="5" fillId="10" borderId="2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17" fontId="3" fillId="2" borderId="2" xfId="0" applyNumberFormat="1" applyFont="1" applyFill="1" applyBorder="1" applyAlignment="1">
      <alignment horizontal="center" vertical="center"/>
    </xf>
    <xf numFmtId="17" fontId="3" fillId="2" borderId="7" xfId="0" applyNumberFormat="1" applyFont="1" applyFill="1" applyBorder="1" applyAlignment="1">
      <alignment horizontal="center" vertical="center"/>
    </xf>
    <xf numFmtId="17" fontId="3" fillId="2" borderId="3" xfId="0" applyNumberFormat="1" applyFont="1" applyFill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/>
    </xf>
    <xf numFmtId="17" fontId="3" fillId="0" borderId="2" xfId="0" applyNumberFormat="1" applyFont="1" applyBorder="1" applyAlignment="1">
      <alignment horizontal="center" vertical="center"/>
    </xf>
    <xf numFmtId="17" fontId="3" fillId="0" borderId="7" xfId="0" applyNumberFormat="1" applyFont="1" applyBorder="1" applyAlignment="1">
      <alignment horizontal="center" vertical="center"/>
    </xf>
    <xf numFmtId="17" fontId="3" fillId="0" borderId="3" xfId="0" applyNumberFormat="1" applyFont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2" borderId="7" xfId="0" applyNumberFormat="1" applyFont="1" applyFill="1" applyBorder="1" applyAlignment="1">
      <alignment horizontal="center" vertical="center" wrapText="1"/>
    </xf>
    <xf numFmtId="14" fontId="9" fillId="2" borderId="3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2" fillId="14" borderId="2" xfId="0" applyFont="1" applyFill="1" applyBorder="1" applyAlignment="1">
      <alignment horizontal="center" vertical="center"/>
    </xf>
    <xf numFmtId="0" fontId="12" fillId="14" borderId="7" xfId="0" applyFont="1" applyFill="1" applyBorder="1" applyAlignment="1">
      <alignment horizontal="center" vertical="center"/>
    </xf>
    <xf numFmtId="0" fontId="12" fillId="14" borderId="3" xfId="0" applyFont="1" applyFill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4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left" vertical="top"/>
    </xf>
    <xf numFmtId="0" fontId="18" fillId="4" borderId="2" xfId="0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10" fontId="5" fillId="2" borderId="1" xfId="1" applyNumberFormat="1" applyFont="1" applyFill="1" applyBorder="1" applyAlignment="1">
      <alignment vertical="center"/>
    </xf>
    <xf numFmtId="10" fontId="5" fillId="2" borderId="4" xfId="1" applyNumberFormat="1" applyFont="1" applyFill="1" applyBorder="1" applyAlignment="1">
      <alignment vertical="center"/>
    </xf>
    <xf numFmtId="3" fontId="5" fillId="11" borderId="11" xfId="0" applyNumberFormat="1" applyFont="1" applyFill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381000</xdr:colOff>
      <xdr:row>28</xdr:row>
      <xdr:rowOff>142875</xdr:rowOff>
    </xdr:from>
    <xdr:to>
      <xdr:col>42</xdr:col>
      <xdr:colOff>195263</xdr:colOff>
      <xdr:row>39</xdr:row>
      <xdr:rowOff>64294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7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28344" y="142875"/>
          <a:ext cx="10744200" cy="2607469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321470</xdr:colOff>
      <xdr:row>61</xdr:row>
      <xdr:rowOff>95250</xdr:rowOff>
    </xdr:from>
    <xdr:to>
      <xdr:col>41</xdr:col>
      <xdr:colOff>145258</xdr:colOff>
      <xdr:row>73</xdr:row>
      <xdr:rowOff>154781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561595" y="297656"/>
          <a:ext cx="10753725" cy="296465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J43"/>
  <sheetViews>
    <sheetView topLeftCell="E1" zoomScale="90" zoomScaleNormal="90" workbookViewId="0">
      <selection activeCell="I14" sqref="I14"/>
    </sheetView>
  </sheetViews>
  <sheetFormatPr defaultRowHeight="14.25" x14ac:dyDescent="0.45"/>
  <cols>
    <col min="1" max="1" width="7.1328125" customWidth="1"/>
    <col min="2" max="2" width="7.796875" customWidth="1"/>
    <col min="3" max="3" width="7.46484375" customWidth="1"/>
  </cols>
  <sheetData>
    <row r="7" spans="1:7" x14ac:dyDescent="0.45">
      <c r="A7">
        <v>256.74</v>
      </c>
      <c r="B7">
        <v>233.16</v>
      </c>
      <c r="C7" s="4">
        <f>(A7-B7)/B7</f>
        <v>0.10113226968605254</v>
      </c>
      <c r="D7" t="s">
        <v>0</v>
      </c>
      <c r="E7" t="s">
        <v>1</v>
      </c>
      <c r="F7">
        <f>A7-B7</f>
        <v>23.580000000000013</v>
      </c>
    </row>
    <row r="8" spans="1:7" x14ac:dyDescent="0.45">
      <c r="A8">
        <v>13.85</v>
      </c>
      <c r="B8">
        <v>15.03</v>
      </c>
      <c r="C8" s="4">
        <f t="shared" ref="C8:C13" si="0">(A8-B8)/B8</f>
        <v>-7.85096473719228E-2</v>
      </c>
      <c r="D8" t="s">
        <v>0</v>
      </c>
      <c r="E8" t="s">
        <v>2</v>
      </c>
      <c r="F8">
        <f t="shared" ref="F8:F13" si="1">A8-B8</f>
        <v>-1.1799999999999997</v>
      </c>
    </row>
    <row r="9" spans="1:7" x14ac:dyDescent="0.45">
      <c r="A9">
        <v>262.14</v>
      </c>
      <c r="B9">
        <v>128.87</v>
      </c>
      <c r="C9" s="2">
        <f t="shared" si="0"/>
        <v>1.0341429347404358</v>
      </c>
      <c r="D9" t="s">
        <v>3</v>
      </c>
      <c r="F9">
        <f t="shared" si="1"/>
        <v>133.26999999999998</v>
      </c>
    </row>
    <row r="10" spans="1:7" x14ac:dyDescent="0.45">
      <c r="A10">
        <v>30.21</v>
      </c>
      <c r="B10">
        <v>29.22</v>
      </c>
      <c r="C10" s="2">
        <f t="shared" si="0"/>
        <v>3.3880903490759826E-2</v>
      </c>
      <c r="D10" t="s">
        <v>4</v>
      </c>
      <c r="F10">
        <f t="shared" si="1"/>
        <v>0.99000000000000199</v>
      </c>
    </row>
    <row r="11" spans="1:7" x14ac:dyDescent="0.45">
      <c r="A11">
        <v>178.52</v>
      </c>
      <c r="B11">
        <v>128.04</v>
      </c>
      <c r="C11" s="2">
        <f t="shared" si="0"/>
        <v>0.39425179631365215</v>
      </c>
      <c r="D11" t="s">
        <v>5</v>
      </c>
      <c r="E11" t="s">
        <v>1</v>
      </c>
      <c r="F11">
        <f t="shared" si="1"/>
        <v>50.480000000000018</v>
      </c>
    </row>
    <row r="12" spans="1:7" x14ac:dyDescent="0.45">
      <c r="A12">
        <v>4.78</v>
      </c>
      <c r="B12">
        <v>3.33</v>
      </c>
      <c r="C12" s="2">
        <f t="shared" si="0"/>
        <v>0.4354354354354355</v>
      </c>
      <c r="D12" t="s">
        <v>6</v>
      </c>
      <c r="F12">
        <f t="shared" si="1"/>
        <v>1.4500000000000002</v>
      </c>
    </row>
    <row r="13" spans="1:7" x14ac:dyDescent="0.45">
      <c r="A13" s="1">
        <f>SUM(A7:A12)</f>
        <v>746.24</v>
      </c>
      <c r="B13" s="3">
        <f>SUM(B7:B12)</f>
        <v>537.65</v>
      </c>
      <c r="C13" s="2">
        <f t="shared" si="0"/>
        <v>0.38796614898167958</v>
      </c>
      <c r="F13">
        <f t="shared" si="1"/>
        <v>208.59000000000003</v>
      </c>
    </row>
    <row r="15" spans="1:7" x14ac:dyDescent="0.45">
      <c r="F15" t="s">
        <v>7</v>
      </c>
    </row>
    <row r="16" spans="1:7" x14ac:dyDescent="0.45">
      <c r="D16" t="s">
        <v>0</v>
      </c>
      <c r="E16" t="s">
        <v>1</v>
      </c>
      <c r="F16">
        <v>1073.6300000000001</v>
      </c>
      <c r="G16" s="5">
        <f>F16/F22</f>
        <v>0.52437422159271285</v>
      </c>
    </row>
    <row r="17" spans="1:7" x14ac:dyDescent="0.45">
      <c r="D17" t="s">
        <v>0</v>
      </c>
      <c r="E17" t="s">
        <v>2</v>
      </c>
      <c r="F17">
        <v>77.760000000000005</v>
      </c>
      <c r="G17" s="5">
        <f>F17/F22</f>
        <v>3.7978949424894382E-2</v>
      </c>
    </row>
    <row r="18" spans="1:7" x14ac:dyDescent="0.45">
      <c r="D18" t="s">
        <v>3</v>
      </c>
      <c r="F18">
        <v>206.75</v>
      </c>
      <c r="G18" s="5">
        <f>F18/F22</f>
        <v>0.10097926689296441</v>
      </c>
    </row>
    <row r="19" spans="1:7" x14ac:dyDescent="0.45">
      <c r="D19" t="s">
        <v>4</v>
      </c>
      <c r="F19">
        <v>103.61</v>
      </c>
      <c r="G19" s="5">
        <f>F19/F22</f>
        <v>5.0604410364111452E-2</v>
      </c>
    </row>
    <row r="20" spans="1:7" x14ac:dyDescent="0.45">
      <c r="D20" t="s">
        <v>5</v>
      </c>
      <c r="E20" t="s">
        <v>1</v>
      </c>
      <c r="F20">
        <v>567.07000000000005</v>
      </c>
      <c r="G20" s="5">
        <f>F20/F22</f>
        <v>0.27696402842560258</v>
      </c>
    </row>
    <row r="21" spans="1:7" x14ac:dyDescent="0.45">
      <c r="D21" t="s">
        <v>6</v>
      </c>
      <c r="F21">
        <v>18.63</v>
      </c>
      <c r="G21" s="5">
        <f>F21/F22</f>
        <v>9.0991232997142766E-3</v>
      </c>
    </row>
    <row r="22" spans="1:7" x14ac:dyDescent="0.45">
      <c r="F22" s="1">
        <f>SUM(F16:F21)</f>
        <v>2047.4500000000003</v>
      </c>
    </row>
    <row r="25" spans="1:7" x14ac:dyDescent="0.45">
      <c r="A25" t="s">
        <v>8</v>
      </c>
    </row>
    <row r="26" spans="1:7" x14ac:dyDescent="0.45">
      <c r="A26">
        <v>125.25</v>
      </c>
      <c r="B26">
        <v>98.86</v>
      </c>
      <c r="C26" s="4">
        <f>(A26-B26)/B26</f>
        <v>0.26694315193202511</v>
      </c>
      <c r="D26" t="s">
        <v>0</v>
      </c>
      <c r="E26" t="s">
        <v>1</v>
      </c>
      <c r="F26">
        <f>A26-B26</f>
        <v>26.39</v>
      </c>
    </row>
    <row r="27" spans="1:7" x14ac:dyDescent="0.45">
      <c r="A27">
        <v>3.57</v>
      </c>
      <c r="B27">
        <v>5.38</v>
      </c>
      <c r="C27" s="4">
        <f t="shared" ref="C27:C32" si="2">(A27-B27)/B27</f>
        <v>-0.33643122676579928</v>
      </c>
      <c r="D27" t="s">
        <v>0</v>
      </c>
      <c r="E27" t="s">
        <v>2</v>
      </c>
      <c r="F27">
        <f t="shared" ref="F27:F32" si="3">A27-B27</f>
        <v>-1.81</v>
      </c>
    </row>
    <row r="28" spans="1:7" x14ac:dyDescent="0.45">
      <c r="A28">
        <v>68.319999999999993</v>
      </c>
      <c r="B28">
        <v>25.69</v>
      </c>
      <c r="C28" s="2">
        <f t="shared" si="2"/>
        <v>1.6594005449591278</v>
      </c>
      <c r="D28" t="s">
        <v>3</v>
      </c>
      <c r="F28">
        <f t="shared" si="3"/>
        <v>42.629999999999995</v>
      </c>
    </row>
    <row r="29" spans="1:7" x14ac:dyDescent="0.45">
      <c r="A29">
        <v>12.77</v>
      </c>
      <c r="B29">
        <v>12.97</v>
      </c>
      <c r="C29" s="2">
        <f t="shared" si="2"/>
        <v>-1.5420200462606096E-2</v>
      </c>
      <c r="D29" t="s">
        <v>4</v>
      </c>
      <c r="F29">
        <f t="shared" si="3"/>
        <v>-0.20000000000000107</v>
      </c>
    </row>
    <row r="30" spans="1:7" x14ac:dyDescent="0.45">
      <c r="A30">
        <v>7.57</v>
      </c>
      <c r="B30">
        <v>3.61</v>
      </c>
      <c r="C30" s="2">
        <f t="shared" si="2"/>
        <v>1.0969529085872578</v>
      </c>
      <c r="D30" t="s">
        <v>5</v>
      </c>
      <c r="E30" t="s">
        <v>1</v>
      </c>
      <c r="F30">
        <f t="shared" si="3"/>
        <v>3.9600000000000004</v>
      </c>
    </row>
    <row r="31" spans="1:7" x14ac:dyDescent="0.45">
      <c r="A31">
        <v>1.4</v>
      </c>
      <c r="B31">
        <v>-0.21</v>
      </c>
      <c r="C31" s="2">
        <f>(A31-B31)/A31</f>
        <v>1.1499999999999999</v>
      </c>
      <c r="D31" t="s">
        <v>6</v>
      </c>
      <c r="F31">
        <f t="shared" si="3"/>
        <v>1.6099999999999999</v>
      </c>
    </row>
    <row r="32" spans="1:7" x14ac:dyDescent="0.45">
      <c r="A32" s="1">
        <f>SUM(A26:A31)</f>
        <v>218.88</v>
      </c>
      <c r="B32" s="3">
        <f>SUM(B26:B31)</f>
        <v>146.30000000000001</v>
      </c>
      <c r="C32" s="2">
        <f t="shared" si="2"/>
        <v>0.49610389610389594</v>
      </c>
      <c r="F32">
        <f t="shared" si="3"/>
        <v>72.579999999999984</v>
      </c>
    </row>
    <row r="34" spans="1:10" x14ac:dyDescent="0.45">
      <c r="A34">
        <f>1.4-0.21</f>
        <v>1.19</v>
      </c>
      <c r="C34" s="2"/>
    </row>
    <row r="36" spans="1:10" x14ac:dyDescent="0.45">
      <c r="G36" t="s">
        <v>7</v>
      </c>
    </row>
    <row r="37" spans="1:10" x14ac:dyDescent="0.45">
      <c r="E37" t="s">
        <v>0</v>
      </c>
      <c r="F37" t="s">
        <v>1</v>
      </c>
      <c r="G37">
        <v>490.57</v>
      </c>
      <c r="H37" s="5">
        <f>G37/G43</f>
        <v>0.74180427024738405</v>
      </c>
      <c r="I37" s="2">
        <f>J37/J41</f>
        <v>0.42413852220126863</v>
      </c>
      <c r="J37">
        <v>2474</v>
      </c>
    </row>
    <row r="38" spans="1:10" x14ac:dyDescent="0.45">
      <c r="E38" t="s">
        <v>0</v>
      </c>
      <c r="F38" t="s">
        <v>2</v>
      </c>
      <c r="G38">
        <v>41.81</v>
      </c>
      <c r="H38" s="5">
        <f>G38/G43</f>
        <v>6.3222040766950954E-2</v>
      </c>
      <c r="I38" s="2">
        <f>J38/J41</f>
        <v>0.14743699639979427</v>
      </c>
      <c r="J38">
        <v>860</v>
      </c>
    </row>
    <row r="39" spans="1:10" x14ac:dyDescent="0.45">
      <c r="E39" t="s">
        <v>3</v>
      </c>
      <c r="G39">
        <v>62.42</v>
      </c>
      <c r="H39" s="5">
        <f>G39/G43</f>
        <v>9.4386983608540503E-2</v>
      </c>
      <c r="I39" s="2">
        <f>J39/J41</f>
        <v>2.228698782787588E-2</v>
      </c>
      <c r="J39">
        <v>130</v>
      </c>
    </row>
    <row r="40" spans="1:10" x14ac:dyDescent="0.45">
      <c r="E40" t="s">
        <v>4</v>
      </c>
      <c r="G40">
        <v>44.09</v>
      </c>
      <c r="H40" s="5">
        <f>G40/G43</f>
        <v>6.6669690921187935E-2</v>
      </c>
      <c r="I40" s="2">
        <f>J40/J41</f>
        <v>0.40613749357106121</v>
      </c>
      <c r="J40">
        <v>2369</v>
      </c>
    </row>
    <row r="41" spans="1:10" x14ac:dyDescent="0.45">
      <c r="E41" t="s">
        <v>5</v>
      </c>
      <c r="F41" t="s">
        <v>1</v>
      </c>
      <c r="G41">
        <v>18.64</v>
      </c>
      <c r="H41" s="5">
        <f>G41/G43</f>
        <v>2.8186052138147951E-2</v>
      </c>
      <c r="J41">
        <f>J40+J39+J38+J37</f>
        <v>5833</v>
      </c>
    </row>
    <row r="42" spans="1:10" x14ac:dyDescent="0.45">
      <c r="E42" t="s">
        <v>6</v>
      </c>
      <c r="G42">
        <v>3.79</v>
      </c>
      <c r="H42" s="5">
        <f>G42/G43</f>
        <v>5.7309623177886661E-3</v>
      </c>
    </row>
    <row r="43" spans="1:10" x14ac:dyDescent="0.45">
      <c r="G43" s="1">
        <f>SUM(G37:G42)</f>
        <v>661.31999999999994</v>
      </c>
    </row>
  </sheetData>
  <pageMargins left="0.7" right="0.7" top="0.75" bottom="0.75" header="0.3" footer="0.3"/>
  <pageSetup orientation="portrait" horizontalDpi="4294967292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33B4C-C6D0-486A-95AF-A30B867D759A}">
  <sheetPr>
    <tabColor rgb="FF002060"/>
  </sheetPr>
  <dimension ref="B1:N139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30" sqref="I30"/>
    </sheetView>
  </sheetViews>
  <sheetFormatPr defaultColWidth="8.86328125" defaultRowHeight="14.25" x14ac:dyDescent="0.45"/>
  <cols>
    <col min="1" max="1" width="2.1328125" style="155" customWidth="1"/>
    <col min="2" max="2" width="13" style="155" customWidth="1"/>
    <col min="3" max="3" width="14" style="155" customWidth="1"/>
    <col min="4" max="4" width="8.86328125" style="155"/>
    <col min="5" max="5" width="12.796875" style="155" customWidth="1"/>
    <col min="6" max="6" width="13.6640625" style="155" customWidth="1"/>
    <col min="7" max="9" width="8.86328125" style="155"/>
    <col min="10" max="10" width="13.6640625" style="155" customWidth="1"/>
    <col min="11" max="11" width="13.53125" style="155" customWidth="1"/>
    <col min="12" max="12" width="8.86328125" style="155"/>
    <col min="13" max="13" width="13.53125" style="155" customWidth="1"/>
    <col min="14" max="14" width="12.86328125" style="155" customWidth="1"/>
    <col min="15" max="16384" width="8.86328125" style="155"/>
  </cols>
  <sheetData>
    <row r="1" spans="2:14" x14ac:dyDescent="0.45">
      <c r="J1" s="195" t="s">
        <v>314</v>
      </c>
      <c r="K1" s="195"/>
      <c r="L1" s="195"/>
      <c r="M1" s="195"/>
      <c r="N1" s="195"/>
    </row>
    <row r="2" spans="2:14" ht="14.25" customHeight="1" x14ac:dyDescent="0.45">
      <c r="B2" s="191" t="s">
        <v>319</v>
      </c>
      <c r="C2" s="192"/>
      <c r="E2" s="193" t="s">
        <v>320</v>
      </c>
      <c r="F2" s="194"/>
      <c r="J2" s="191" t="s">
        <v>319</v>
      </c>
      <c r="K2" s="192"/>
      <c r="M2" s="193" t="s">
        <v>320</v>
      </c>
      <c r="N2" s="194"/>
    </row>
    <row r="3" spans="2:14" x14ac:dyDescent="0.45">
      <c r="B3" s="156">
        <v>40676</v>
      </c>
      <c r="C3" s="157">
        <v>-10000</v>
      </c>
      <c r="E3" s="156">
        <v>40676</v>
      </c>
      <c r="F3" s="157">
        <v>-10000</v>
      </c>
      <c r="J3" s="156">
        <v>40676</v>
      </c>
      <c r="K3" s="157">
        <v>-10000</v>
      </c>
      <c r="M3" s="156">
        <v>40676</v>
      </c>
      <c r="N3" s="157">
        <v>-10000</v>
      </c>
    </row>
    <row r="4" spans="2:14" x14ac:dyDescent="0.45">
      <c r="B4" s="158">
        <v>40784</v>
      </c>
      <c r="C4" s="157">
        <v>-10000</v>
      </c>
      <c r="E4" s="158">
        <v>40784</v>
      </c>
      <c r="F4" s="157">
        <v>-10000</v>
      </c>
      <c r="J4" s="158">
        <v>40784</v>
      </c>
      <c r="K4" s="157">
        <v>-10000</v>
      </c>
      <c r="M4" s="158">
        <v>40784</v>
      </c>
      <c r="N4" s="157">
        <v>-10000</v>
      </c>
    </row>
    <row r="5" spans="2:14" x14ac:dyDescent="0.45">
      <c r="B5" s="158">
        <v>40813</v>
      </c>
      <c r="C5" s="157">
        <v>-10000</v>
      </c>
      <c r="E5" s="158">
        <v>40813</v>
      </c>
      <c r="F5" s="157">
        <v>-10000</v>
      </c>
      <c r="J5" s="158">
        <v>40813</v>
      </c>
      <c r="K5" s="157">
        <v>-10000</v>
      </c>
      <c r="M5" s="158">
        <v>40813</v>
      </c>
      <c r="N5" s="157">
        <v>-10000</v>
      </c>
    </row>
    <row r="6" spans="2:14" x14ac:dyDescent="0.45">
      <c r="B6" s="156">
        <v>40831</v>
      </c>
      <c r="C6" s="157">
        <v>-10000</v>
      </c>
      <c r="E6" s="156">
        <v>40831</v>
      </c>
      <c r="F6" s="157">
        <v>-10000</v>
      </c>
      <c r="J6" s="156">
        <v>40831</v>
      </c>
      <c r="K6" s="157">
        <v>-10000</v>
      </c>
      <c r="M6" s="156">
        <v>40831</v>
      </c>
      <c r="N6" s="157">
        <v>-10000</v>
      </c>
    </row>
    <row r="7" spans="2:14" x14ac:dyDescent="0.45">
      <c r="B7" s="156">
        <v>40865</v>
      </c>
      <c r="C7" s="157">
        <v>-10000</v>
      </c>
      <c r="E7" s="156">
        <v>40865</v>
      </c>
      <c r="F7" s="157">
        <v>-10000</v>
      </c>
      <c r="J7" s="156">
        <v>40865</v>
      </c>
      <c r="K7" s="157">
        <v>-10000</v>
      </c>
      <c r="M7" s="156">
        <v>40865</v>
      </c>
      <c r="N7" s="157">
        <v>-10000</v>
      </c>
    </row>
    <row r="8" spans="2:14" x14ac:dyDescent="0.45">
      <c r="B8" s="158">
        <v>40876</v>
      </c>
      <c r="C8" s="157">
        <v>-10000</v>
      </c>
      <c r="E8" s="158">
        <v>40876</v>
      </c>
      <c r="F8" s="157">
        <v>-10000</v>
      </c>
      <c r="J8" s="158">
        <v>40876</v>
      </c>
      <c r="K8" s="157">
        <v>-10000</v>
      </c>
      <c r="M8" s="158">
        <v>40876</v>
      </c>
      <c r="N8" s="157">
        <v>-10000</v>
      </c>
    </row>
    <row r="9" spans="2:14" x14ac:dyDescent="0.45">
      <c r="B9" s="156">
        <v>40907</v>
      </c>
      <c r="C9" s="157">
        <v>-10000</v>
      </c>
      <c r="E9" s="156">
        <v>40907</v>
      </c>
      <c r="F9" s="157">
        <v>-10000</v>
      </c>
      <c r="J9" s="156">
        <v>40907</v>
      </c>
      <c r="K9" s="157">
        <v>-10000</v>
      </c>
      <c r="M9" s="156">
        <v>40907</v>
      </c>
      <c r="N9" s="157">
        <v>-10000</v>
      </c>
    </row>
    <row r="10" spans="2:14" x14ac:dyDescent="0.45">
      <c r="B10" s="159">
        <v>44192</v>
      </c>
      <c r="C10" s="157">
        <v>43500</v>
      </c>
      <c r="E10" s="159">
        <v>44192</v>
      </c>
      <c r="F10" s="157">
        <v>25671.111596895837</v>
      </c>
      <c r="J10" s="156">
        <v>40968</v>
      </c>
      <c r="K10" s="157">
        <v>-10000</v>
      </c>
      <c r="M10" s="156">
        <v>40968</v>
      </c>
      <c r="N10" s="157">
        <v>-10000</v>
      </c>
    </row>
    <row r="11" spans="2:14" x14ac:dyDescent="0.45">
      <c r="B11" s="156">
        <v>41224</v>
      </c>
      <c r="C11" s="157">
        <v>7438.0165289256202</v>
      </c>
      <c r="E11" s="156">
        <v>41224</v>
      </c>
      <c r="F11" s="157">
        <v>11178.118908382066</v>
      </c>
      <c r="J11" s="156">
        <v>40999</v>
      </c>
      <c r="K11" s="157">
        <v>-10000</v>
      </c>
      <c r="M11" s="156">
        <v>40999</v>
      </c>
      <c r="N11" s="157">
        <v>-10000</v>
      </c>
    </row>
    <row r="12" spans="2:14" ht="18" customHeight="1" x14ac:dyDescent="0.45">
      <c r="B12" s="159">
        <v>44192</v>
      </c>
      <c r="C12" s="157">
        <v>115000</v>
      </c>
      <c r="E12" s="159">
        <v>44192</v>
      </c>
      <c r="F12" s="157">
        <v>28190.001800396087</v>
      </c>
      <c r="J12" s="156">
        <v>41029</v>
      </c>
      <c r="K12" s="157">
        <v>-10000</v>
      </c>
      <c r="M12" s="156">
        <v>41029</v>
      </c>
      <c r="N12" s="157">
        <v>-10000</v>
      </c>
    </row>
    <row r="13" spans="2:14" x14ac:dyDescent="0.45">
      <c r="B13" s="160">
        <v>43952</v>
      </c>
      <c r="C13" s="157">
        <v>117538.46153846155</v>
      </c>
      <c r="E13" s="160">
        <v>43952</v>
      </c>
      <c r="F13" s="157">
        <v>19738.321039690902</v>
      </c>
      <c r="J13" s="156">
        <v>41060</v>
      </c>
      <c r="K13" s="157">
        <v>-10000</v>
      </c>
      <c r="M13" s="156">
        <v>41060</v>
      </c>
      <c r="N13" s="157">
        <v>-10000</v>
      </c>
    </row>
    <row r="14" spans="2:14" x14ac:dyDescent="0.45">
      <c r="B14" s="156">
        <v>41574</v>
      </c>
      <c r="C14" s="157">
        <v>11185.185185185186</v>
      </c>
      <c r="E14" s="156">
        <v>41574</v>
      </c>
      <c r="F14" s="157">
        <v>11736.12671309818</v>
      </c>
      <c r="J14" s="156">
        <v>41111</v>
      </c>
      <c r="K14" s="157">
        <v>-10000</v>
      </c>
      <c r="M14" s="156">
        <v>41111</v>
      </c>
      <c r="N14" s="157">
        <v>-10000</v>
      </c>
    </row>
    <row r="15" spans="2:14" x14ac:dyDescent="0.45">
      <c r="B15" s="156">
        <v>41315</v>
      </c>
      <c r="C15" s="157">
        <v>7400</v>
      </c>
      <c r="E15" s="156">
        <v>41315</v>
      </c>
      <c r="F15" s="157">
        <v>11820.663714129709</v>
      </c>
      <c r="J15" s="156">
        <v>41149</v>
      </c>
      <c r="K15" s="157">
        <v>-10000</v>
      </c>
      <c r="M15" s="156">
        <v>41149</v>
      </c>
      <c r="N15" s="157">
        <v>-10000</v>
      </c>
    </row>
    <row r="16" spans="2:14" x14ac:dyDescent="0.45">
      <c r="B16" s="156">
        <v>43240</v>
      </c>
      <c r="C16" s="157">
        <v>71277.108433734946</v>
      </c>
      <c r="E16" s="156">
        <v>43240</v>
      </c>
      <c r="F16" s="157">
        <v>22433.37195828505</v>
      </c>
      <c r="J16" s="156">
        <v>41196</v>
      </c>
      <c r="K16" s="157">
        <v>-10000</v>
      </c>
      <c r="M16" s="156">
        <v>41196</v>
      </c>
      <c r="N16" s="157">
        <v>-10000</v>
      </c>
    </row>
    <row r="17" spans="2:14" x14ac:dyDescent="0.45">
      <c r="B17" s="156">
        <v>40968</v>
      </c>
      <c r="C17" s="157">
        <v>-10000</v>
      </c>
      <c r="E17" s="156">
        <v>40968</v>
      </c>
      <c r="F17" s="157">
        <v>-10000</v>
      </c>
      <c r="J17" s="156">
        <v>41224</v>
      </c>
      <c r="K17" s="157">
        <v>7438.0165289256202</v>
      </c>
      <c r="M17" s="156">
        <v>41224</v>
      </c>
      <c r="N17" s="157">
        <v>11178.118908382066</v>
      </c>
    </row>
    <row r="18" spans="2:14" x14ac:dyDescent="0.45">
      <c r="B18" s="156">
        <v>40999</v>
      </c>
      <c r="C18" s="157">
        <v>-10000</v>
      </c>
      <c r="E18" s="156">
        <v>40999</v>
      </c>
      <c r="F18" s="157">
        <v>-10000</v>
      </c>
      <c r="J18" s="156">
        <v>41238</v>
      </c>
      <c r="K18" s="157">
        <v>-10000</v>
      </c>
      <c r="M18" s="156">
        <v>41238</v>
      </c>
      <c r="N18" s="157">
        <v>-10000</v>
      </c>
    </row>
    <row r="19" spans="2:14" x14ac:dyDescent="0.45">
      <c r="B19" s="156">
        <v>41029</v>
      </c>
      <c r="C19" s="157">
        <v>-10000</v>
      </c>
      <c r="E19" s="156">
        <v>41029</v>
      </c>
      <c r="F19" s="157">
        <v>-10000</v>
      </c>
      <c r="J19" s="156">
        <v>41294</v>
      </c>
      <c r="K19" s="157">
        <v>-10000</v>
      </c>
      <c r="M19" s="156">
        <v>41294</v>
      </c>
      <c r="N19" s="157">
        <v>-10000</v>
      </c>
    </row>
    <row r="20" spans="2:14" x14ac:dyDescent="0.45">
      <c r="B20" s="156">
        <v>41060</v>
      </c>
      <c r="C20" s="157">
        <v>-10000</v>
      </c>
      <c r="E20" s="156">
        <v>41060</v>
      </c>
      <c r="F20" s="157">
        <v>-10000</v>
      </c>
      <c r="J20" s="156">
        <v>41315</v>
      </c>
      <c r="K20" s="157">
        <v>7400</v>
      </c>
      <c r="M20" s="156">
        <v>41315</v>
      </c>
      <c r="N20" s="157">
        <v>11820.663714129709</v>
      </c>
    </row>
    <row r="21" spans="2:14" x14ac:dyDescent="0.45">
      <c r="B21" s="156">
        <v>41111</v>
      </c>
      <c r="C21" s="157">
        <v>-10000</v>
      </c>
      <c r="E21" s="156">
        <v>41111</v>
      </c>
      <c r="F21" s="157">
        <v>-10000</v>
      </c>
      <c r="J21" s="156">
        <v>41329</v>
      </c>
      <c r="K21" s="157">
        <v>-10000</v>
      </c>
      <c r="M21" s="156">
        <v>41329</v>
      </c>
      <c r="N21" s="157">
        <v>-10000</v>
      </c>
    </row>
    <row r="22" spans="2:14" x14ac:dyDescent="0.45">
      <c r="B22" s="156">
        <v>41149</v>
      </c>
      <c r="C22" s="157">
        <v>-10000</v>
      </c>
      <c r="E22" s="156">
        <v>41149</v>
      </c>
      <c r="F22" s="157">
        <v>-10000</v>
      </c>
      <c r="J22" s="156">
        <v>41388</v>
      </c>
      <c r="K22" s="157">
        <v>-10000</v>
      </c>
      <c r="M22" s="156">
        <v>41388</v>
      </c>
      <c r="N22" s="157">
        <v>-10000</v>
      </c>
    </row>
    <row r="23" spans="2:14" x14ac:dyDescent="0.45">
      <c r="B23" s="156">
        <v>41196</v>
      </c>
      <c r="C23" s="157">
        <v>-10000</v>
      </c>
      <c r="E23" s="156">
        <v>41196</v>
      </c>
      <c r="F23" s="157">
        <v>-10000</v>
      </c>
      <c r="J23" s="156">
        <v>41402</v>
      </c>
      <c r="K23" s="157">
        <v>-10000</v>
      </c>
      <c r="M23" s="156">
        <v>41402</v>
      </c>
      <c r="N23" s="157">
        <v>-10000</v>
      </c>
    </row>
    <row r="24" spans="2:14" x14ac:dyDescent="0.45">
      <c r="B24" s="156">
        <v>41238</v>
      </c>
      <c r="C24" s="157">
        <v>-10000</v>
      </c>
      <c r="E24" s="156">
        <v>41238</v>
      </c>
      <c r="F24" s="157">
        <v>-10000</v>
      </c>
      <c r="J24" s="156">
        <v>41479</v>
      </c>
      <c r="K24" s="157">
        <v>-10000</v>
      </c>
      <c r="M24" s="156">
        <v>41479</v>
      </c>
      <c r="N24" s="157">
        <v>-10000</v>
      </c>
    </row>
    <row r="25" spans="2:14" x14ac:dyDescent="0.45">
      <c r="B25" s="156">
        <v>41722</v>
      </c>
      <c r="C25" s="157">
        <v>7434.4023323615156</v>
      </c>
      <c r="E25" s="156">
        <v>41722</v>
      </c>
      <c r="F25" s="157">
        <v>12423.952230734565</v>
      </c>
      <c r="J25" s="156">
        <v>41513</v>
      </c>
      <c r="K25" s="157">
        <v>-10000</v>
      </c>
      <c r="M25" s="156">
        <v>41513</v>
      </c>
      <c r="N25" s="157">
        <v>-10000</v>
      </c>
    </row>
    <row r="26" spans="2:14" x14ac:dyDescent="0.45">
      <c r="B26" s="156">
        <v>41644</v>
      </c>
      <c r="C26" s="157">
        <v>12265.625</v>
      </c>
      <c r="E26" s="156">
        <v>41644</v>
      </c>
      <c r="F26" s="157">
        <v>11925.989672977626</v>
      </c>
      <c r="J26" s="156">
        <v>41513</v>
      </c>
      <c r="K26" s="157">
        <v>6521.739130434783</v>
      </c>
      <c r="M26" s="156">
        <v>41513</v>
      </c>
      <c r="N26" s="157">
        <v>9107.507089199542</v>
      </c>
    </row>
    <row r="27" spans="2:14" x14ac:dyDescent="0.45">
      <c r="B27" s="156">
        <v>41722</v>
      </c>
      <c r="C27" s="157">
        <v>15652.173913043478</v>
      </c>
      <c r="E27" s="156">
        <v>41722</v>
      </c>
      <c r="F27" s="157">
        <v>12735.304307656774</v>
      </c>
      <c r="J27" s="156">
        <v>41553</v>
      </c>
      <c r="K27" s="157">
        <v>-10000</v>
      </c>
      <c r="M27" s="156">
        <v>41553</v>
      </c>
      <c r="N27" s="157">
        <v>-10000</v>
      </c>
    </row>
    <row r="28" spans="2:14" x14ac:dyDescent="0.45">
      <c r="B28" s="156">
        <v>41910</v>
      </c>
      <c r="C28" s="157">
        <v>40333.333333333336</v>
      </c>
      <c r="E28" s="156">
        <v>41910</v>
      </c>
      <c r="F28" s="157">
        <v>16392.604006163328</v>
      </c>
      <c r="J28" s="156">
        <v>41574</v>
      </c>
      <c r="K28" s="157">
        <v>11185.185185185186</v>
      </c>
      <c r="M28" s="156">
        <v>41574</v>
      </c>
      <c r="N28" s="157">
        <v>11736.12671309818</v>
      </c>
    </row>
    <row r="29" spans="2:14" x14ac:dyDescent="0.45">
      <c r="B29" s="159">
        <v>44192</v>
      </c>
      <c r="C29" s="157">
        <v>22615.384615384613</v>
      </c>
      <c r="E29" s="159">
        <v>44192</v>
      </c>
      <c r="F29" s="157">
        <v>27376.733885068188</v>
      </c>
      <c r="J29" s="156">
        <v>41602</v>
      </c>
      <c r="K29" s="157">
        <v>-10000</v>
      </c>
      <c r="M29" s="156">
        <v>41602</v>
      </c>
      <c r="N29" s="157">
        <v>-10000</v>
      </c>
    </row>
    <row r="30" spans="2:14" x14ac:dyDescent="0.45">
      <c r="B30" s="156">
        <v>41827</v>
      </c>
      <c r="C30" s="157">
        <v>20363.636363636364</v>
      </c>
      <c r="E30" s="156">
        <v>41827</v>
      </c>
      <c r="F30" s="157">
        <v>14493.229845334541</v>
      </c>
      <c r="J30" s="156">
        <v>41640</v>
      </c>
      <c r="K30" s="157">
        <v>-10000</v>
      </c>
      <c r="M30" s="156">
        <v>41640</v>
      </c>
      <c r="N30" s="157">
        <v>-10000</v>
      </c>
    </row>
    <row r="31" spans="2:14" x14ac:dyDescent="0.45">
      <c r="B31" s="156">
        <v>41952</v>
      </c>
      <c r="C31" s="157">
        <v>17272.727272727272</v>
      </c>
      <c r="E31" s="156">
        <v>41952</v>
      </c>
      <c r="F31" s="157">
        <v>14914.765136536096</v>
      </c>
      <c r="J31" s="156">
        <v>41644</v>
      </c>
      <c r="K31" s="157">
        <v>12265.625</v>
      </c>
      <c r="M31" s="156">
        <v>41644</v>
      </c>
      <c r="N31" s="157">
        <v>11925.989672977626</v>
      </c>
    </row>
    <row r="32" spans="2:14" x14ac:dyDescent="0.45">
      <c r="B32" s="156">
        <v>43533</v>
      </c>
      <c r="C32" s="157">
        <v>20224.719101123595</v>
      </c>
      <c r="E32" s="156">
        <v>43533</v>
      </c>
      <c r="F32" s="157">
        <v>19462.371298163678</v>
      </c>
      <c r="J32" s="156">
        <v>41644</v>
      </c>
      <c r="K32" s="157">
        <v>10526.315789473685</v>
      </c>
      <c r="M32" s="156">
        <v>41644</v>
      </c>
      <c r="N32" s="157">
        <v>10770.466321243523</v>
      </c>
    </row>
    <row r="33" spans="2:14" x14ac:dyDescent="0.45">
      <c r="B33" s="156">
        <v>41294</v>
      </c>
      <c r="C33" s="157">
        <v>-10000</v>
      </c>
      <c r="E33" s="156">
        <v>41294</v>
      </c>
      <c r="F33" s="157">
        <v>-10000</v>
      </c>
      <c r="J33" s="156">
        <v>41694</v>
      </c>
      <c r="K33" s="157">
        <v>-10000</v>
      </c>
      <c r="M33" s="156">
        <v>41694</v>
      </c>
      <c r="N33" s="157">
        <v>-10000</v>
      </c>
    </row>
    <row r="34" spans="2:14" x14ac:dyDescent="0.45">
      <c r="B34" s="156">
        <v>41329</v>
      </c>
      <c r="C34" s="157">
        <v>-10000</v>
      </c>
      <c r="E34" s="156">
        <v>41329</v>
      </c>
      <c r="F34" s="157">
        <v>-10000</v>
      </c>
      <c r="J34" s="156">
        <v>41722</v>
      </c>
      <c r="K34" s="157">
        <v>7434.4023323615156</v>
      </c>
      <c r="M34" s="156">
        <v>41722</v>
      </c>
      <c r="N34" s="157">
        <v>12423.952230734565</v>
      </c>
    </row>
    <row r="35" spans="2:14" x14ac:dyDescent="0.45">
      <c r="B35" s="156">
        <v>41388</v>
      </c>
      <c r="C35" s="157">
        <v>-10000</v>
      </c>
      <c r="E35" s="156">
        <v>41388</v>
      </c>
      <c r="F35" s="157">
        <v>-10000</v>
      </c>
      <c r="J35" s="156">
        <v>41722</v>
      </c>
      <c r="K35" s="157">
        <v>15652.173913043478</v>
      </c>
      <c r="M35" s="156">
        <v>41722</v>
      </c>
      <c r="N35" s="157">
        <v>12735.304307656774</v>
      </c>
    </row>
    <row r="36" spans="2:14" x14ac:dyDescent="0.45">
      <c r="B36" s="156">
        <v>41402</v>
      </c>
      <c r="C36" s="157">
        <v>-10000</v>
      </c>
      <c r="E36" s="156">
        <v>41402</v>
      </c>
      <c r="F36" s="157">
        <v>-10000</v>
      </c>
      <c r="J36" s="156">
        <v>41739</v>
      </c>
      <c r="K36" s="157">
        <v>-10000</v>
      </c>
      <c r="M36" s="156">
        <v>41739</v>
      </c>
      <c r="N36" s="157">
        <v>-10000</v>
      </c>
    </row>
    <row r="37" spans="2:14" x14ac:dyDescent="0.45">
      <c r="B37" s="156">
        <v>41479</v>
      </c>
      <c r="C37" s="157">
        <v>-10000</v>
      </c>
      <c r="E37" s="156">
        <v>41479</v>
      </c>
      <c r="F37" s="157">
        <v>-10000</v>
      </c>
      <c r="J37" s="156">
        <v>41780</v>
      </c>
      <c r="K37" s="157">
        <v>-10000</v>
      </c>
      <c r="M37" s="156">
        <v>41780</v>
      </c>
      <c r="N37" s="157">
        <v>-10000</v>
      </c>
    </row>
    <row r="38" spans="2:14" x14ac:dyDescent="0.45">
      <c r="B38" s="156">
        <v>41513</v>
      </c>
      <c r="C38" s="157">
        <v>-10000</v>
      </c>
      <c r="E38" s="156">
        <v>41513</v>
      </c>
      <c r="F38" s="157">
        <v>-10000</v>
      </c>
      <c r="J38" s="156">
        <v>41780</v>
      </c>
      <c r="K38" s="157">
        <v>-10000</v>
      </c>
      <c r="M38" s="156">
        <v>41780</v>
      </c>
      <c r="N38" s="157">
        <v>-10000</v>
      </c>
    </row>
    <row r="39" spans="2:14" x14ac:dyDescent="0.45">
      <c r="B39" s="156">
        <v>41553</v>
      </c>
      <c r="C39" s="157">
        <v>-10000</v>
      </c>
      <c r="E39" s="156">
        <v>41553</v>
      </c>
      <c r="F39" s="157">
        <v>-10000</v>
      </c>
      <c r="J39" s="156">
        <v>41789</v>
      </c>
      <c r="K39" s="157">
        <v>12183.908045977012</v>
      </c>
      <c r="M39" s="156">
        <v>41789</v>
      </c>
      <c r="N39" s="157">
        <v>12050.440232801075</v>
      </c>
    </row>
    <row r="40" spans="2:14" x14ac:dyDescent="0.45">
      <c r="B40" s="156">
        <v>41602</v>
      </c>
      <c r="C40" s="157">
        <v>-10000</v>
      </c>
      <c r="E40" s="156">
        <v>41602</v>
      </c>
      <c r="F40" s="157">
        <v>-10000</v>
      </c>
      <c r="J40" s="156">
        <v>41827</v>
      </c>
      <c r="K40" s="157">
        <v>20363.636363636364</v>
      </c>
      <c r="M40" s="156">
        <v>41827</v>
      </c>
      <c r="N40" s="157">
        <v>14493.229845334541</v>
      </c>
    </row>
    <row r="41" spans="2:14" x14ac:dyDescent="0.45">
      <c r="B41" s="156">
        <v>41513</v>
      </c>
      <c r="C41" s="157">
        <v>6521.739130434783</v>
      </c>
      <c r="E41" s="156">
        <v>41513</v>
      </c>
      <c r="F41" s="157">
        <v>9107.507089199542</v>
      </c>
      <c r="J41" s="156">
        <v>41828</v>
      </c>
      <c r="K41" s="157">
        <v>-10000</v>
      </c>
      <c r="M41" s="156">
        <v>41828</v>
      </c>
      <c r="N41" s="157">
        <v>-10000</v>
      </c>
    </row>
    <row r="42" spans="2:14" x14ac:dyDescent="0.45">
      <c r="B42" s="156">
        <v>41789</v>
      </c>
      <c r="C42" s="157">
        <v>12183.908045977012</v>
      </c>
      <c r="E42" s="156">
        <v>41789</v>
      </c>
      <c r="F42" s="157">
        <v>12050.440232801075</v>
      </c>
      <c r="J42" s="156">
        <v>41862</v>
      </c>
      <c r="K42" s="157">
        <v>30222.222222222223</v>
      </c>
      <c r="M42" s="156">
        <v>41862</v>
      </c>
      <c r="N42" s="157">
        <v>12411.279493573758</v>
      </c>
    </row>
    <row r="43" spans="2:14" x14ac:dyDescent="0.45">
      <c r="B43" s="156">
        <v>41644</v>
      </c>
      <c r="C43" s="157">
        <v>10526.315789473685</v>
      </c>
      <c r="E43" s="156">
        <v>41644</v>
      </c>
      <c r="F43" s="157">
        <v>10770.466321243523</v>
      </c>
      <c r="J43" s="156">
        <v>41875</v>
      </c>
      <c r="K43" s="157">
        <v>-10000</v>
      </c>
      <c r="M43" s="156">
        <v>41875</v>
      </c>
      <c r="N43" s="157">
        <v>-10000</v>
      </c>
    </row>
    <row r="44" spans="2:14" x14ac:dyDescent="0.45">
      <c r="B44" s="159">
        <v>44192</v>
      </c>
      <c r="C44" s="157">
        <v>162258.06451612903</v>
      </c>
      <c r="E44" s="159">
        <v>44192</v>
      </c>
      <c r="F44" s="157">
        <v>23498.249124562284</v>
      </c>
      <c r="J44" s="156">
        <v>41910</v>
      </c>
      <c r="K44" s="157">
        <v>40333.333333333336</v>
      </c>
      <c r="M44" s="156">
        <v>41910</v>
      </c>
      <c r="N44" s="157">
        <v>16392.604006163328</v>
      </c>
    </row>
    <row r="45" spans="2:14" x14ac:dyDescent="0.45">
      <c r="B45" s="160">
        <v>43904</v>
      </c>
      <c r="C45" s="157">
        <v>22736.842105263157</v>
      </c>
      <c r="E45" s="160">
        <v>43904</v>
      </c>
      <c r="F45" s="157">
        <v>16797.852428332182</v>
      </c>
      <c r="J45" s="156">
        <v>41924</v>
      </c>
      <c r="K45" s="157">
        <v>-10000</v>
      </c>
      <c r="M45" s="156">
        <v>41924</v>
      </c>
      <c r="N45" s="157">
        <v>-10000</v>
      </c>
    </row>
    <row r="46" spans="2:14" x14ac:dyDescent="0.45">
      <c r="B46" s="156">
        <v>43673</v>
      </c>
      <c r="C46" s="157">
        <v>18631.178707224335</v>
      </c>
      <c r="E46" s="156">
        <v>43673</v>
      </c>
      <c r="F46" s="157">
        <v>20304.956896551725</v>
      </c>
      <c r="J46" s="156">
        <v>41952</v>
      </c>
      <c r="K46" s="157">
        <v>17272.727272727272</v>
      </c>
      <c r="M46" s="156">
        <v>41952</v>
      </c>
      <c r="N46" s="157">
        <v>14914.765136536096</v>
      </c>
    </row>
    <row r="47" spans="2:14" x14ac:dyDescent="0.45">
      <c r="B47" s="156">
        <v>42036</v>
      </c>
      <c r="C47" s="157">
        <v>19361.702127659573</v>
      </c>
      <c r="E47" s="156">
        <v>42036</v>
      </c>
      <c r="F47" s="157">
        <v>14634.170854271355</v>
      </c>
      <c r="J47" s="156">
        <v>41963</v>
      </c>
      <c r="K47" s="157">
        <v>6296.2962962962965</v>
      </c>
      <c r="M47" s="156">
        <v>41963</v>
      </c>
      <c r="N47" s="157">
        <v>11023.776773432895</v>
      </c>
    </row>
    <row r="48" spans="2:14" x14ac:dyDescent="0.45">
      <c r="B48" s="156">
        <v>42597</v>
      </c>
      <c r="C48" s="157">
        <v>58109.45273631841</v>
      </c>
      <c r="E48" s="156">
        <v>42597</v>
      </c>
      <c r="F48" s="157">
        <v>13619.995146809026</v>
      </c>
      <c r="J48" s="156">
        <v>41968</v>
      </c>
      <c r="K48" s="157">
        <v>-10000</v>
      </c>
      <c r="M48" s="156">
        <v>41968</v>
      </c>
      <c r="N48" s="157">
        <v>-10000</v>
      </c>
    </row>
    <row r="49" spans="2:14" x14ac:dyDescent="0.45">
      <c r="B49" s="156">
        <v>41640</v>
      </c>
      <c r="C49" s="157">
        <v>-10000</v>
      </c>
      <c r="E49" s="156">
        <v>41640</v>
      </c>
      <c r="F49" s="157">
        <v>-10000</v>
      </c>
      <c r="J49" s="156">
        <v>42024</v>
      </c>
      <c r="K49" s="157">
        <v>-10000</v>
      </c>
      <c r="M49" s="156">
        <v>42024</v>
      </c>
      <c r="N49" s="157">
        <v>-10000</v>
      </c>
    </row>
    <row r="50" spans="2:14" x14ac:dyDescent="0.45">
      <c r="B50" s="156">
        <v>41694</v>
      </c>
      <c r="C50" s="157">
        <v>-10000</v>
      </c>
      <c r="E50" s="156">
        <v>41694</v>
      </c>
      <c r="F50" s="157">
        <v>-10000</v>
      </c>
      <c r="J50" s="156">
        <v>42036</v>
      </c>
      <c r="K50" s="157">
        <v>19361.702127659573</v>
      </c>
      <c r="M50" s="156">
        <v>42036</v>
      </c>
      <c r="N50" s="157">
        <v>14634.170854271355</v>
      </c>
    </row>
    <row r="51" spans="2:14" x14ac:dyDescent="0.45">
      <c r="B51" s="156">
        <v>41739</v>
      </c>
      <c r="C51" s="157">
        <v>-10000</v>
      </c>
      <c r="E51" s="156">
        <v>41739</v>
      </c>
      <c r="F51" s="157">
        <v>-10000</v>
      </c>
      <c r="J51" s="156">
        <v>42060</v>
      </c>
      <c r="K51" s="157">
        <v>-10000</v>
      </c>
      <c r="M51" s="156">
        <v>42060</v>
      </c>
      <c r="N51" s="157">
        <v>-10000</v>
      </c>
    </row>
    <row r="52" spans="2:14" x14ac:dyDescent="0.45">
      <c r="B52" s="156">
        <v>41780</v>
      </c>
      <c r="C52" s="157">
        <v>-10000</v>
      </c>
      <c r="E52" s="156">
        <v>41780</v>
      </c>
      <c r="F52" s="157">
        <v>-10000</v>
      </c>
      <c r="J52" s="156">
        <v>42113</v>
      </c>
      <c r="K52" s="157">
        <v>-10000</v>
      </c>
      <c r="M52" s="156">
        <v>42113</v>
      </c>
      <c r="N52" s="157">
        <v>-10000</v>
      </c>
    </row>
    <row r="53" spans="2:14" x14ac:dyDescent="0.45">
      <c r="B53" s="156">
        <v>41780</v>
      </c>
      <c r="C53" s="157">
        <v>-10000</v>
      </c>
      <c r="E53" s="156">
        <v>41780</v>
      </c>
      <c r="F53" s="157">
        <v>-10000</v>
      </c>
      <c r="J53" s="156">
        <v>42133</v>
      </c>
      <c r="K53" s="157">
        <v>10619.469026548672</v>
      </c>
      <c r="M53" s="156">
        <v>42133</v>
      </c>
      <c r="N53" s="157">
        <v>9521.946829133205</v>
      </c>
    </row>
    <row r="54" spans="2:14" x14ac:dyDescent="0.45">
      <c r="B54" s="156">
        <v>41828</v>
      </c>
      <c r="C54" s="157">
        <v>-10000</v>
      </c>
      <c r="E54" s="156">
        <v>41828</v>
      </c>
      <c r="F54" s="157">
        <v>-10000</v>
      </c>
      <c r="J54" s="156">
        <v>42163</v>
      </c>
      <c r="K54" s="157">
        <v>-10000</v>
      </c>
      <c r="M54" s="156">
        <v>42163</v>
      </c>
      <c r="N54" s="157">
        <v>-10000</v>
      </c>
    </row>
    <row r="55" spans="2:14" x14ac:dyDescent="0.45">
      <c r="B55" s="156">
        <v>41875</v>
      </c>
      <c r="C55" s="157">
        <v>-10000</v>
      </c>
      <c r="E55" s="156">
        <v>41875</v>
      </c>
      <c r="F55" s="157">
        <v>-10000</v>
      </c>
      <c r="J55" s="156">
        <v>42197</v>
      </c>
      <c r="K55" s="157">
        <v>12904.761904761905</v>
      </c>
      <c r="M55" s="156">
        <v>42197</v>
      </c>
      <c r="N55" s="157">
        <v>9862.7865961199295</v>
      </c>
    </row>
    <row r="56" spans="2:14" x14ac:dyDescent="0.45">
      <c r="B56" s="156">
        <v>41924</v>
      </c>
      <c r="C56" s="157">
        <v>-10000</v>
      </c>
      <c r="E56" s="156">
        <v>41924</v>
      </c>
      <c r="F56" s="157">
        <v>-10000</v>
      </c>
      <c r="J56" s="156">
        <v>42214</v>
      </c>
      <c r="K56" s="157">
        <v>-10000</v>
      </c>
      <c r="M56" s="156">
        <v>42214</v>
      </c>
      <c r="N56" s="157">
        <v>-10000</v>
      </c>
    </row>
    <row r="57" spans="2:14" x14ac:dyDescent="0.45">
      <c r="B57" s="156">
        <v>41968</v>
      </c>
      <c r="C57" s="157">
        <v>-10000</v>
      </c>
      <c r="E57" s="156">
        <v>41968</v>
      </c>
      <c r="F57" s="157">
        <v>-10000</v>
      </c>
      <c r="J57" s="156">
        <v>42267</v>
      </c>
      <c r="K57" s="157">
        <v>-10000</v>
      </c>
      <c r="M57" s="156">
        <v>42267</v>
      </c>
      <c r="N57" s="157">
        <v>-10000</v>
      </c>
    </row>
    <row r="58" spans="2:14" x14ac:dyDescent="0.45">
      <c r="B58" s="156">
        <v>43344</v>
      </c>
      <c r="C58" s="157">
        <v>67761.904761904763</v>
      </c>
      <c r="E58" s="156">
        <v>43344</v>
      </c>
      <c r="F58" s="157">
        <v>18499.281953087604</v>
      </c>
      <c r="J58" s="156">
        <v>42312</v>
      </c>
      <c r="K58" s="157">
        <v>-10000</v>
      </c>
      <c r="M58" s="156">
        <v>42312</v>
      </c>
      <c r="N58" s="157">
        <v>-10000</v>
      </c>
    </row>
    <row r="59" spans="2:14" x14ac:dyDescent="0.45">
      <c r="B59" s="156">
        <v>41862</v>
      </c>
      <c r="C59" s="157">
        <v>30222.222222222223</v>
      </c>
      <c r="E59" s="156">
        <v>41862</v>
      </c>
      <c r="F59" s="157">
        <v>12411.279493573758</v>
      </c>
      <c r="J59" s="156">
        <v>42358</v>
      </c>
      <c r="K59" s="157">
        <v>26181.818181818184</v>
      </c>
      <c r="M59" s="156">
        <v>42358</v>
      </c>
      <c r="N59" s="157">
        <v>8954.0350877192977</v>
      </c>
    </row>
    <row r="60" spans="2:14" x14ac:dyDescent="0.45">
      <c r="B60" s="156">
        <v>42603</v>
      </c>
      <c r="C60" s="157">
        <v>22957.74647887324</v>
      </c>
      <c r="E60" s="156">
        <v>42603</v>
      </c>
      <c r="F60" s="157">
        <v>12360.865724381625</v>
      </c>
      <c r="J60" s="156">
        <v>42380</v>
      </c>
      <c r="K60" s="157">
        <v>13460</v>
      </c>
      <c r="M60" s="156">
        <v>42380</v>
      </c>
      <c r="N60" s="157">
        <v>8558.2790360947347</v>
      </c>
    </row>
    <row r="61" spans="2:14" x14ac:dyDescent="0.45">
      <c r="B61" s="156">
        <v>43078</v>
      </c>
      <c r="C61" s="157">
        <v>23882.352941176468</v>
      </c>
      <c r="E61" s="156">
        <v>43078</v>
      </c>
      <c r="F61" s="157">
        <v>13655.030800821354</v>
      </c>
      <c r="J61" s="156">
        <v>42393</v>
      </c>
      <c r="K61" s="157">
        <v>-10000</v>
      </c>
      <c r="M61" s="156">
        <v>42393</v>
      </c>
      <c r="N61" s="157">
        <v>-10000</v>
      </c>
    </row>
    <row r="62" spans="2:14" x14ac:dyDescent="0.45">
      <c r="B62" s="159">
        <v>44192</v>
      </c>
      <c r="C62" s="157">
        <v>48727.272727272728</v>
      </c>
      <c r="E62" s="159">
        <v>44192</v>
      </c>
      <c r="F62" s="157">
        <v>19290.759753593429</v>
      </c>
      <c r="J62" s="156">
        <v>42450</v>
      </c>
      <c r="K62" s="157">
        <v>-10000</v>
      </c>
      <c r="M62" s="156">
        <v>42450</v>
      </c>
      <c r="N62" s="157">
        <v>-10000</v>
      </c>
    </row>
    <row r="63" spans="2:14" x14ac:dyDescent="0.45">
      <c r="B63" s="156">
        <v>41963</v>
      </c>
      <c r="C63" s="157">
        <v>6296.2962962962965</v>
      </c>
      <c r="E63" s="156">
        <v>41963</v>
      </c>
      <c r="F63" s="157">
        <v>11023.776773432895</v>
      </c>
      <c r="J63" s="156">
        <v>42518</v>
      </c>
      <c r="K63" s="157">
        <v>-10000</v>
      </c>
      <c r="M63" s="156">
        <v>42518</v>
      </c>
      <c r="N63" s="157">
        <v>-10000</v>
      </c>
    </row>
    <row r="64" spans="2:14" x14ac:dyDescent="0.45">
      <c r="B64" s="156">
        <v>42597</v>
      </c>
      <c r="C64" s="157">
        <v>24597.701149425287</v>
      </c>
      <c r="E64" s="156">
        <v>42597</v>
      </c>
      <c r="F64" s="157">
        <v>10615.425350834057</v>
      </c>
      <c r="J64" s="156">
        <v>42575</v>
      </c>
      <c r="K64" s="157">
        <v>-10000</v>
      </c>
      <c r="M64" s="156">
        <v>42575</v>
      </c>
      <c r="N64" s="157">
        <v>-10000</v>
      </c>
    </row>
    <row r="65" spans="2:14" x14ac:dyDescent="0.45">
      <c r="B65" s="156">
        <v>42876</v>
      </c>
      <c r="C65" s="157">
        <v>16911.111111111109</v>
      </c>
      <c r="E65" s="156">
        <v>42876</v>
      </c>
      <c r="F65" s="157">
        <v>11561.669829222012</v>
      </c>
      <c r="J65" s="156">
        <v>42597</v>
      </c>
      <c r="K65" s="157">
        <v>58109.45273631841</v>
      </c>
      <c r="M65" s="156">
        <v>42597</v>
      </c>
      <c r="N65" s="157">
        <v>13619.995146809026</v>
      </c>
    </row>
    <row r="66" spans="2:14" x14ac:dyDescent="0.45">
      <c r="B66" s="156">
        <v>42197</v>
      </c>
      <c r="C66" s="157">
        <v>12904.761904761905</v>
      </c>
      <c r="E66" s="156">
        <v>42197</v>
      </c>
      <c r="F66" s="157">
        <v>9862.7865961199295</v>
      </c>
      <c r="J66" s="156">
        <v>42597</v>
      </c>
      <c r="K66" s="157">
        <v>24597.701149425287</v>
      </c>
      <c r="M66" s="156">
        <v>42597</v>
      </c>
      <c r="N66" s="157">
        <v>10615.425350834057</v>
      </c>
    </row>
    <row r="67" spans="2:14" x14ac:dyDescent="0.45">
      <c r="B67" s="156">
        <v>42024</v>
      </c>
      <c r="C67" s="157">
        <v>-10000</v>
      </c>
      <c r="E67" s="156">
        <v>42024</v>
      </c>
      <c r="F67" s="157">
        <v>-10000</v>
      </c>
      <c r="J67" s="156">
        <v>42603</v>
      </c>
      <c r="K67" s="157">
        <v>22957.74647887324</v>
      </c>
      <c r="M67" s="156">
        <v>42603</v>
      </c>
      <c r="N67" s="157">
        <v>12360.865724381625</v>
      </c>
    </row>
    <row r="68" spans="2:14" x14ac:dyDescent="0.45">
      <c r="B68" s="156">
        <v>42060</v>
      </c>
      <c r="C68" s="157">
        <v>-10000</v>
      </c>
      <c r="E68" s="156">
        <v>42060</v>
      </c>
      <c r="F68" s="157">
        <v>-10000</v>
      </c>
      <c r="J68" s="156">
        <v>42638</v>
      </c>
      <c r="K68" s="157">
        <v>-10000</v>
      </c>
      <c r="M68" s="156">
        <v>42638</v>
      </c>
      <c r="N68" s="157">
        <v>-10000</v>
      </c>
    </row>
    <row r="69" spans="2:14" x14ac:dyDescent="0.45">
      <c r="B69" s="156">
        <v>42113</v>
      </c>
      <c r="C69" s="157">
        <v>-10000</v>
      </c>
      <c r="E69" s="156">
        <v>42113</v>
      </c>
      <c r="F69" s="157">
        <v>-10000</v>
      </c>
      <c r="J69" s="156">
        <v>42680</v>
      </c>
      <c r="K69" s="157">
        <v>9132.9479768786114</v>
      </c>
      <c r="M69" s="156">
        <v>42680</v>
      </c>
      <c r="N69" s="157">
        <v>9965.5753040224499</v>
      </c>
    </row>
    <row r="70" spans="2:14" x14ac:dyDescent="0.45">
      <c r="B70" s="156">
        <v>42163</v>
      </c>
      <c r="C70" s="157">
        <v>-10000</v>
      </c>
      <c r="E70" s="156">
        <v>42163</v>
      </c>
      <c r="F70" s="157">
        <v>-10000</v>
      </c>
      <c r="J70" s="156">
        <v>42687</v>
      </c>
      <c r="K70" s="157">
        <v>12871.690427698573</v>
      </c>
      <c r="M70" s="156">
        <v>42687</v>
      </c>
      <c r="N70" s="157">
        <v>10228.460276898433</v>
      </c>
    </row>
    <row r="71" spans="2:14" x14ac:dyDescent="0.45">
      <c r="B71" s="156">
        <v>42214</v>
      </c>
      <c r="C71" s="157">
        <v>-10000</v>
      </c>
      <c r="E71" s="156">
        <v>42214</v>
      </c>
      <c r="F71" s="157">
        <v>-10000</v>
      </c>
      <c r="J71" s="156">
        <v>42701</v>
      </c>
      <c r="K71" s="157">
        <v>-10000</v>
      </c>
      <c r="M71" s="156">
        <v>42701</v>
      </c>
      <c r="N71" s="157">
        <v>-10000</v>
      </c>
    </row>
    <row r="72" spans="2:14" x14ac:dyDescent="0.45">
      <c r="B72" s="156">
        <v>42267</v>
      </c>
      <c r="C72" s="157">
        <v>-10000</v>
      </c>
      <c r="E72" s="156">
        <v>42267</v>
      </c>
      <c r="F72" s="157">
        <v>-10000</v>
      </c>
      <c r="J72" s="156">
        <v>42761</v>
      </c>
      <c r="K72" s="157">
        <v>-10000</v>
      </c>
      <c r="M72" s="156">
        <v>42761</v>
      </c>
      <c r="N72" s="157">
        <v>-10000</v>
      </c>
    </row>
    <row r="73" spans="2:14" x14ac:dyDescent="0.45">
      <c r="B73" s="156">
        <v>42312</v>
      </c>
      <c r="C73" s="157">
        <v>-10000</v>
      </c>
      <c r="E73" s="156">
        <v>42312</v>
      </c>
      <c r="F73" s="157">
        <v>-10000</v>
      </c>
      <c r="J73" s="156">
        <v>42767</v>
      </c>
      <c r="K73" s="157">
        <v>16619.31818181818</v>
      </c>
      <c r="M73" s="156">
        <v>42767</v>
      </c>
      <c r="N73" s="157">
        <v>10121.929288206307</v>
      </c>
    </row>
    <row r="74" spans="2:14" x14ac:dyDescent="0.45">
      <c r="B74" s="156">
        <v>42133</v>
      </c>
      <c r="C74" s="157">
        <v>10619.469026548672</v>
      </c>
      <c r="E74" s="156">
        <v>42133</v>
      </c>
      <c r="F74" s="157">
        <v>9521.946829133205</v>
      </c>
      <c r="J74" s="156">
        <v>42820</v>
      </c>
      <c r="K74" s="157">
        <v>-10000</v>
      </c>
      <c r="M74" s="156">
        <v>42820</v>
      </c>
      <c r="N74" s="157">
        <v>-10000</v>
      </c>
    </row>
    <row r="75" spans="2:14" x14ac:dyDescent="0.45">
      <c r="B75" s="156">
        <v>42380</v>
      </c>
      <c r="C75" s="157">
        <v>13460</v>
      </c>
      <c r="E75" s="156">
        <v>42380</v>
      </c>
      <c r="F75" s="157">
        <v>8558.2790360947347</v>
      </c>
      <c r="J75" s="156">
        <v>42869</v>
      </c>
      <c r="K75" s="157">
        <v>15254.237288135595</v>
      </c>
      <c r="M75" s="156">
        <v>42869</v>
      </c>
      <c r="N75" s="157">
        <v>11368.960192821904</v>
      </c>
    </row>
    <row r="76" spans="2:14" x14ac:dyDescent="0.45">
      <c r="B76" s="156">
        <v>42358</v>
      </c>
      <c r="C76" s="157">
        <v>26181.818181818184</v>
      </c>
      <c r="E76" s="156">
        <v>42358</v>
      </c>
      <c r="F76" s="157">
        <v>8954.0350877192977</v>
      </c>
      <c r="J76" s="156">
        <v>42876</v>
      </c>
      <c r="K76" s="157">
        <v>16911.111111111109</v>
      </c>
      <c r="M76" s="156">
        <v>42876</v>
      </c>
      <c r="N76" s="157">
        <v>11561.669829222012</v>
      </c>
    </row>
    <row r="77" spans="2:14" x14ac:dyDescent="0.45">
      <c r="B77" s="156">
        <v>43631</v>
      </c>
      <c r="C77" s="157">
        <v>9139.7849462365593</v>
      </c>
      <c r="E77" s="156">
        <v>43631</v>
      </c>
      <c r="F77" s="157">
        <v>14874.637107416203</v>
      </c>
      <c r="J77" s="156">
        <v>42883</v>
      </c>
      <c r="K77" s="157">
        <v>-10000</v>
      </c>
      <c r="M77" s="156">
        <v>42883</v>
      </c>
      <c r="N77" s="157">
        <v>-10000</v>
      </c>
    </row>
    <row r="78" spans="2:14" x14ac:dyDescent="0.45">
      <c r="B78" s="156">
        <v>42897</v>
      </c>
      <c r="C78" s="157">
        <v>9814.8148148148157</v>
      </c>
      <c r="E78" s="156">
        <v>42897</v>
      </c>
      <c r="F78" s="157">
        <v>11342.016471356528</v>
      </c>
      <c r="J78" s="156">
        <v>42897</v>
      </c>
      <c r="K78" s="157">
        <v>9814.8148148148157</v>
      </c>
      <c r="M78" s="156">
        <v>42897</v>
      </c>
      <c r="N78" s="157">
        <v>11342.016471356528</v>
      </c>
    </row>
    <row r="79" spans="2:14" x14ac:dyDescent="0.45">
      <c r="B79" s="156">
        <v>42687</v>
      </c>
      <c r="C79" s="157">
        <v>12871.690427698573</v>
      </c>
      <c r="E79" s="156">
        <v>42687</v>
      </c>
      <c r="F79" s="157">
        <v>10228.460276898433</v>
      </c>
      <c r="J79" s="156">
        <v>42904</v>
      </c>
      <c r="K79" s="157">
        <v>30000</v>
      </c>
      <c r="M79" s="156">
        <v>42904</v>
      </c>
      <c r="N79" s="157">
        <v>12281.895119829154</v>
      </c>
    </row>
    <row r="80" spans="2:14" x14ac:dyDescent="0.45">
      <c r="B80" s="156">
        <v>42869</v>
      </c>
      <c r="C80" s="157">
        <v>15254.237288135595</v>
      </c>
      <c r="E80" s="156">
        <v>42869</v>
      </c>
      <c r="F80" s="157">
        <v>11368.960192821904</v>
      </c>
      <c r="J80" s="156">
        <v>42939</v>
      </c>
      <c r="K80" s="157">
        <v>-10000</v>
      </c>
      <c r="M80" s="156">
        <v>42939</v>
      </c>
      <c r="N80" s="157">
        <v>-10000</v>
      </c>
    </row>
    <row r="81" spans="2:14" x14ac:dyDescent="0.45">
      <c r="B81" s="156">
        <v>42393</v>
      </c>
      <c r="C81" s="157">
        <v>-10000</v>
      </c>
      <c r="E81" s="156">
        <v>42393</v>
      </c>
      <c r="F81" s="157">
        <v>-10000</v>
      </c>
      <c r="J81" s="156">
        <v>43008</v>
      </c>
      <c r="K81" s="157">
        <v>-10000</v>
      </c>
      <c r="M81" s="156">
        <v>43008</v>
      </c>
      <c r="N81" s="157">
        <v>-10000</v>
      </c>
    </row>
    <row r="82" spans="2:14" x14ac:dyDescent="0.45">
      <c r="B82" s="156">
        <v>42450</v>
      </c>
      <c r="C82" s="157">
        <v>-10000</v>
      </c>
      <c r="E82" s="156">
        <v>42450</v>
      </c>
      <c r="F82" s="157">
        <v>-10000</v>
      </c>
      <c r="J82" s="156">
        <v>43063</v>
      </c>
      <c r="K82" s="157">
        <v>-10000</v>
      </c>
      <c r="M82" s="156">
        <v>43063</v>
      </c>
      <c r="N82" s="157">
        <v>-10000</v>
      </c>
    </row>
    <row r="83" spans="2:14" x14ac:dyDescent="0.45">
      <c r="B83" s="156">
        <v>42518</v>
      </c>
      <c r="C83" s="157">
        <v>-10000</v>
      </c>
      <c r="E83" s="156">
        <v>42518</v>
      </c>
      <c r="F83" s="157">
        <v>-10000</v>
      </c>
      <c r="J83" s="156">
        <v>43078</v>
      </c>
      <c r="K83" s="157">
        <v>23882.352941176468</v>
      </c>
      <c r="M83" s="156">
        <v>43078</v>
      </c>
      <c r="N83" s="157">
        <v>13655.030800821354</v>
      </c>
    </row>
    <row r="84" spans="2:14" x14ac:dyDescent="0.45">
      <c r="B84" s="156">
        <v>42575</v>
      </c>
      <c r="C84" s="157">
        <v>-10000</v>
      </c>
      <c r="E84" s="156">
        <v>42575</v>
      </c>
      <c r="F84" s="157">
        <v>-10000</v>
      </c>
      <c r="J84" s="156">
        <v>43078</v>
      </c>
      <c r="K84" s="157">
        <v>25166.666666666664</v>
      </c>
      <c r="M84" s="156">
        <v>43078</v>
      </c>
      <c r="N84" s="157">
        <v>12634.898920808633</v>
      </c>
    </row>
    <row r="85" spans="2:14" x14ac:dyDescent="0.45">
      <c r="B85" s="156">
        <v>42638</v>
      </c>
      <c r="C85" s="157">
        <v>-10000</v>
      </c>
      <c r="E85" s="156">
        <v>42638</v>
      </c>
      <c r="F85" s="157">
        <v>-10000</v>
      </c>
      <c r="J85" s="156">
        <v>43121</v>
      </c>
      <c r="K85" s="157">
        <v>-10000</v>
      </c>
      <c r="M85" s="156">
        <v>43121</v>
      </c>
      <c r="N85" s="157">
        <v>-10000</v>
      </c>
    </row>
    <row r="86" spans="2:14" x14ac:dyDescent="0.45">
      <c r="B86" s="156">
        <v>42701</v>
      </c>
      <c r="C86" s="157">
        <v>-10000</v>
      </c>
      <c r="E86" s="156">
        <v>42701</v>
      </c>
      <c r="F86" s="157">
        <v>-10000</v>
      </c>
      <c r="J86" s="156">
        <v>43128</v>
      </c>
      <c r="K86" s="157">
        <v>15500</v>
      </c>
      <c r="M86" s="156">
        <v>43128</v>
      </c>
      <c r="N86" s="157">
        <v>10913.56604014832</v>
      </c>
    </row>
    <row r="87" spans="2:14" x14ac:dyDescent="0.45">
      <c r="B87" s="159">
        <v>44192</v>
      </c>
      <c r="C87" s="157">
        <v>7589.2857142857147</v>
      </c>
      <c r="E87" s="159">
        <v>44192</v>
      </c>
      <c r="F87" s="157">
        <v>19222.867899819936</v>
      </c>
      <c r="J87" s="156">
        <v>43149</v>
      </c>
      <c r="K87" s="157">
        <v>12808.219178082192</v>
      </c>
      <c r="M87" s="156">
        <v>43149</v>
      </c>
      <c r="N87" s="157">
        <v>11559.770232147106</v>
      </c>
    </row>
    <row r="88" spans="2:14" x14ac:dyDescent="0.45">
      <c r="B88" s="156">
        <v>42904</v>
      </c>
      <c r="C88" s="157">
        <v>30000</v>
      </c>
      <c r="E88" s="156">
        <v>42904</v>
      </c>
      <c r="F88" s="157">
        <v>12281.895119829154</v>
      </c>
      <c r="J88" s="156">
        <v>43184</v>
      </c>
      <c r="K88" s="157">
        <v>-10000</v>
      </c>
      <c r="M88" s="156">
        <v>43184</v>
      </c>
      <c r="N88" s="157">
        <v>-10000</v>
      </c>
    </row>
    <row r="89" spans="2:14" x14ac:dyDescent="0.45">
      <c r="B89" s="156">
        <v>42680</v>
      </c>
      <c r="C89" s="157">
        <v>9132.9479768786114</v>
      </c>
      <c r="E89" s="156">
        <v>42680</v>
      </c>
      <c r="F89" s="157">
        <v>9965.5753040224499</v>
      </c>
      <c r="J89" s="156">
        <v>43240</v>
      </c>
      <c r="K89" s="157">
        <v>71277.108433734946</v>
      </c>
      <c r="M89" s="156">
        <v>43240</v>
      </c>
      <c r="N89" s="157">
        <v>22433.37195828505</v>
      </c>
    </row>
    <row r="90" spans="2:14" x14ac:dyDescent="0.45">
      <c r="B90" s="156">
        <v>42767</v>
      </c>
      <c r="C90" s="157">
        <v>16619.31818181818</v>
      </c>
      <c r="E90" s="156">
        <v>42767</v>
      </c>
      <c r="F90" s="157">
        <v>10121.929288206307</v>
      </c>
      <c r="J90" s="156">
        <v>43247</v>
      </c>
      <c r="K90" s="157">
        <v>-10000</v>
      </c>
      <c r="M90" s="156">
        <v>43247</v>
      </c>
      <c r="N90" s="157">
        <v>-10000</v>
      </c>
    </row>
    <row r="91" spans="2:14" x14ac:dyDescent="0.45">
      <c r="B91" s="156">
        <v>43525</v>
      </c>
      <c r="C91" s="157">
        <v>8051.1182108626199</v>
      </c>
      <c r="E91" s="156">
        <v>43525</v>
      </c>
      <c r="F91" s="157">
        <v>12579.880005581135</v>
      </c>
      <c r="J91" s="156">
        <v>43310</v>
      </c>
      <c r="K91" s="157">
        <v>-10000</v>
      </c>
      <c r="M91" s="156">
        <v>43310</v>
      </c>
      <c r="N91" s="157">
        <v>-10000</v>
      </c>
    </row>
    <row r="92" spans="2:14" x14ac:dyDescent="0.45">
      <c r="B92" s="156">
        <v>43078</v>
      </c>
      <c r="C92" s="157">
        <v>25166.666666666664</v>
      </c>
      <c r="E92" s="156">
        <v>43078</v>
      </c>
      <c r="F92" s="157">
        <v>12634.898920808633</v>
      </c>
      <c r="J92" s="156">
        <v>43330</v>
      </c>
      <c r="K92" s="157">
        <v>11167.400881057269</v>
      </c>
      <c r="M92" s="156">
        <v>43330</v>
      </c>
      <c r="N92" s="157">
        <v>13695.683557095423</v>
      </c>
    </row>
    <row r="93" spans="2:14" x14ac:dyDescent="0.45">
      <c r="B93" s="156">
        <v>42761</v>
      </c>
      <c r="C93" s="157">
        <v>-10000</v>
      </c>
      <c r="E93" s="156">
        <v>42761</v>
      </c>
      <c r="F93" s="157">
        <v>-10000</v>
      </c>
      <c r="J93" s="156">
        <v>43344</v>
      </c>
      <c r="K93" s="157">
        <v>67761.904761904763</v>
      </c>
      <c r="M93" s="156">
        <v>43344</v>
      </c>
      <c r="N93" s="157">
        <v>18499.281953087604</v>
      </c>
    </row>
    <row r="94" spans="2:14" x14ac:dyDescent="0.45">
      <c r="B94" s="156">
        <v>42820</v>
      </c>
      <c r="C94" s="157">
        <v>-10000</v>
      </c>
      <c r="E94" s="156">
        <v>42820</v>
      </c>
      <c r="F94" s="157">
        <v>-10000</v>
      </c>
      <c r="J94" s="156">
        <v>43373</v>
      </c>
      <c r="K94" s="157">
        <v>-10000</v>
      </c>
      <c r="M94" s="156">
        <v>43373</v>
      </c>
      <c r="N94" s="157">
        <v>-10000</v>
      </c>
    </row>
    <row r="95" spans="2:14" x14ac:dyDescent="0.45">
      <c r="B95" s="156">
        <v>42883</v>
      </c>
      <c r="C95" s="157">
        <v>-10000</v>
      </c>
      <c r="E95" s="156">
        <v>42883</v>
      </c>
      <c r="F95" s="157">
        <v>-10000</v>
      </c>
      <c r="J95" s="156">
        <v>43428</v>
      </c>
      <c r="K95" s="157">
        <v>-10000</v>
      </c>
      <c r="M95" s="156">
        <v>43428</v>
      </c>
      <c r="N95" s="157">
        <v>-10000</v>
      </c>
    </row>
    <row r="96" spans="2:14" x14ac:dyDescent="0.45">
      <c r="B96" s="156">
        <v>42939</v>
      </c>
      <c r="C96" s="157">
        <v>-10000</v>
      </c>
      <c r="E96" s="156">
        <v>42939</v>
      </c>
      <c r="F96" s="157">
        <v>-10000</v>
      </c>
      <c r="J96" s="156">
        <v>43491</v>
      </c>
      <c r="K96" s="157">
        <v>-10000</v>
      </c>
      <c r="M96" s="156">
        <v>43491</v>
      </c>
      <c r="N96" s="157">
        <v>-10000</v>
      </c>
    </row>
    <row r="97" spans="2:14" x14ac:dyDescent="0.45">
      <c r="B97" s="156">
        <v>43008</v>
      </c>
      <c r="C97" s="157">
        <v>-10000</v>
      </c>
      <c r="E97" s="156">
        <v>43008</v>
      </c>
      <c r="F97" s="157">
        <v>-10000</v>
      </c>
      <c r="J97" s="156">
        <v>43525</v>
      </c>
      <c r="K97" s="157">
        <v>8051.1182108626199</v>
      </c>
      <c r="M97" s="156">
        <v>43525</v>
      </c>
      <c r="N97" s="157">
        <v>12579.880005581135</v>
      </c>
    </row>
    <row r="98" spans="2:14" x14ac:dyDescent="0.45">
      <c r="B98" s="156">
        <v>43063</v>
      </c>
      <c r="C98" s="157">
        <v>-10000</v>
      </c>
      <c r="E98" s="156">
        <v>43063</v>
      </c>
      <c r="F98" s="157">
        <v>-10000</v>
      </c>
      <c r="J98" s="156">
        <v>43533</v>
      </c>
      <c r="K98" s="157">
        <v>20224.719101123595</v>
      </c>
      <c r="M98" s="156">
        <v>43533</v>
      </c>
      <c r="N98" s="157">
        <v>19462.371298163678</v>
      </c>
    </row>
    <row r="99" spans="2:14" x14ac:dyDescent="0.45">
      <c r="B99" s="156">
        <v>43330</v>
      </c>
      <c r="C99" s="157">
        <v>11167.400881057269</v>
      </c>
      <c r="E99" s="156">
        <v>43330</v>
      </c>
      <c r="F99" s="157">
        <v>13695.683557095423</v>
      </c>
      <c r="J99" s="156">
        <v>43550</v>
      </c>
      <c r="K99" s="157">
        <v>-10000</v>
      </c>
      <c r="M99" s="156">
        <v>43550</v>
      </c>
      <c r="N99" s="157">
        <v>-10000</v>
      </c>
    </row>
    <row r="100" spans="2:14" x14ac:dyDescent="0.45">
      <c r="B100" s="156">
        <v>43149</v>
      </c>
      <c r="C100" s="157">
        <v>12808.219178082192</v>
      </c>
      <c r="E100" s="156">
        <v>43149</v>
      </c>
      <c r="F100" s="157">
        <v>11559.770232147106</v>
      </c>
      <c r="J100" s="156">
        <v>43610</v>
      </c>
      <c r="K100" s="157">
        <v>-10000</v>
      </c>
      <c r="M100" s="156">
        <v>43610</v>
      </c>
      <c r="N100" s="157">
        <v>-10000</v>
      </c>
    </row>
    <row r="101" spans="2:14" x14ac:dyDescent="0.45">
      <c r="B101" s="159">
        <v>44192</v>
      </c>
      <c r="C101" s="157">
        <v>55568.181818181823</v>
      </c>
      <c r="E101" s="159">
        <v>44192</v>
      </c>
      <c r="F101" s="157">
        <v>15138.906793863607</v>
      </c>
      <c r="J101" s="156">
        <v>43631</v>
      </c>
      <c r="K101" s="157">
        <v>9139.7849462365593</v>
      </c>
      <c r="M101" s="156">
        <v>43631</v>
      </c>
      <c r="N101" s="157">
        <v>14874.637107416203</v>
      </c>
    </row>
    <row r="102" spans="2:14" x14ac:dyDescent="0.45">
      <c r="B102" s="159">
        <v>44192</v>
      </c>
      <c r="C102" s="157">
        <v>16380.952380952382</v>
      </c>
      <c r="E102" s="159">
        <v>44192</v>
      </c>
      <c r="F102" s="157">
        <v>14665.771644447221</v>
      </c>
      <c r="J102" s="156">
        <v>43664</v>
      </c>
      <c r="K102" s="157">
        <v>9885.0574712643684</v>
      </c>
      <c r="M102" s="156">
        <v>43664</v>
      </c>
      <c r="N102" s="157">
        <v>10838.584316446912</v>
      </c>
    </row>
    <row r="103" spans="2:14" x14ac:dyDescent="0.45">
      <c r="B103" s="156">
        <v>43128</v>
      </c>
      <c r="C103" s="157">
        <v>15500</v>
      </c>
      <c r="E103" s="156">
        <v>43128</v>
      </c>
      <c r="F103" s="157">
        <v>10913.56604014832</v>
      </c>
      <c r="J103" s="156">
        <v>43673</v>
      </c>
      <c r="K103" s="157">
        <v>18631.178707224335</v>
      </c>
      <c r="M103" s="156">
        <v>43673</v>
      </c>
      <c r="N103" s="157">
        <v>20304.956896551725</v>
      </c>
    </row>
    <row r="104" spans="2:14" x14ac:dyDescent="0.45">
      <c r="B104" s="156">
        <v>43692</v>
      </c>
      <c r="C104" s="157">
        <v>3532.608695652174</v>
      </c>
      <c r="E104" s="156">
        <v>43692</v>
      </c>
      <c r="F104" s="157">
        <v>11078.416817601472</v>
      </c>
      <c r="J104" s="156">
        <v>43677</v>
      </c>
      <c r="K104" s="157">
        <v>-10000</v>
      </c>
      <c r="M104" s="156">
        <v>43677</v>
      </c>
      <c r="N104" s="157">
        <v>-10000</v>
      </c>
    </row>
    <row r="105" spans="2:14" x14ac:dyDescent="0.45">
      <c r="B105" s="156">
        <v>43121</v>
      </c>
      <c r="C105" s="157">
        <v>-10000</v>
      </c>
      <c r="E105" s="156">
        <v>43121</v>
      </c>
      <c r="F105" s="157">
        <v>-10000</v>
      </c>
      <c r="J105" s="156">
        <v>43692</v>
      </c>
      <c r="K105" s="157">
        <v>3532.608695652174</v>
      </c>
      <c r="M105" s="156">
        <v>43692</v>
      </c>
      <c r="N105" s="157">
        <v>11078.416817601472</v>
      </c>
    </row>
    <row r="106" spans="2:14" x14ac:dyDescent="0.45">
      <c r="B106" s="156">
        <v>43184</v>
      </c>
      <c r="C106" s="157">
        <v>-10000</v>
      </c>
      <c r="E106" s="156">
        <v>43184</v>
      </c>
      <c r="F106" s="157">
        <v>-10000</v>
      </c>
      <c r="J106" s="156">
        <v>43737</v>
      </c>
      <c r="K106" s="157">
        <v>-10000</v>
      </c>
      <c r="M106" s="156">
        <v>43737</v>
      </c>
      <c r="N106" s="157">
        <v>-10000</v>
      </c>
    </row>
    <row r="107" spans="2:14" x14ac:dyDescent="0.45">
      <c r="B107" s="156">
        <v>43247</v>
      </c>
      <c r="C107" s="157">
        <v>-10000</v>
      </c>
      <c r="E107" s="156">
        <v>43247</v>
      </c>
      <c r="F107" s="157">
        <v>-10000</v>
      </c>
      <c r="J107" s="156">
        <v>43789</v>
      </c>
      <c r="K107" s="157">
        <v>-10000</v>
      </c>
      <c r="M107" s="156">
        <v>43789</v>
      </c>
      <c r="N107" s="157">
        <v>-10000</v>
      </c>
    </row>
    <row r="108" spans="2:14" x14ac:dyDescent="0.45">
      <c r="B108" s="156">
        <v>43310</v>
      </c>
      <c r="C108" s="157">
        <v>-10000</v>
      </c>
      <c r="E108" s="156">
        <v>43310</v>
      </c>
      <c r="F108" s="157">
        <v>-10000</v>
      </c>
      <c r="J108" s="156">
        <v>43820</v>
      </c>
      <c r="K108" s="157">
        <v>11498.579545454546</v>
      </c>
      <c r="M108" s="156">
        <v>43820</v>
      </c>
      <c r="N108" s="157">
        <v>12786.759517747032</v>
      </c>
    </row>
    <row r="109" spans="2:14" x14ac:dyDescent="0.45">
      <c r="B109" s="156">
        <v>43373</v>
      </c>
      <c r="C109" s="157">
        <v>-10000</v>
      </c>
      <c r="E109" s="156">
        <v>43373</v>
      </c>
      <c r="F109" s="157">
        <v>-10000</v>
      </c>
      <c r="J109" s="156">
        <v>43851</v>
      </c>
      <c r="K109" s="157">
        <v>-10000</v>
      </c>
      <c r="M109" s="156">
        <v>43851</v>
      </c>
      <c r="N109" s="157">
        <v>-10000</v>
      </c>
    </row>
    <row r="110" spans="2:14" x14ac:dyDescent="0.45">
      <c r="B110" s="156">
        <v>43428</v>
      </c>
      <c r="C110" s="157">
        <v>-10000</v>
      </c>
      <c r="E110" s="156">
        <v>43428</v>
      </c>
      <c r="F110" s="157">
        <v>-10000</v>
      </c>
      <c r="J110" s="160">
        <v>43904</v>
      </c>
      <c r="K110" s="157">
        <v>22736.842105263157</v>
      </c>
      <c r="M110" s="160">
        <v>43904</v>
      </c>
      <c r="N110" s="157">
        <v>16797.852428332182</v>
      </c>
    </row>
    <row r="111" spans="2:14" x14ac:dyDescent="0.45">
      <c r="B111" s="159">
        <v>44192</v>
      </c>
      <c r="C111" s="157">
        <v>1523.0923694779117</v>
      </c>
      <c r="E111" s="159">
        <v>44192</v>
      </c>
      <c r="F111" s="157">
        <v>13227.359765712999</v>
      </c>
      <c r="J111" s="160">
        <v>43952</v>
      </c>
      <c r="K111" s="157">
        <v>117538.46153846155</v>
      </c>
      <c r="M111" s="160">
        <v>43952</v>
      </c>
      <c r="N111" s="157">
        <v>19738.321039690902</v>
      </c>
    </row>
    <row r="112" spans="2:14" x14ac:dyDescent="0.45">
      <c r="B112" s="156">
        <v>43820</v>
      </c>
      <c r="C112" s="157">
        <v>11498.579545454546</v>
      </c>
      <c r="E112" s="156">
        <v>43820</v>
      </c>
      <c r="F112" s="157">
        <v>12786.759517747032</v>
      </c>
      <c r="J112" s="160">
        <v>43952</v>
      </c>
      <c r="K112" s="157">
        <v>7828.5714285714284</v>
      </c>
      <c r="M112" s="160">
        <v>43952</v>
      </c>
      <c r="N112" s="157">
        <v>8294.2609037908042</v>
      </c>
    </row>
    <row r="113" spans="2:14" x14ac:dyDescent="0.45">
      <c r="B113" s="159">
        <v>44192</v>
      </c>
      <c r="C113" s="157">
        <v>4609.7560975609758</v>
      </c>
      <c r="E113" s="159">
        <v>44192</v>
      </c>
      <c r="F113" s="157">
        <v>13449.677881173946</v>
      </c>
      <c r="J113" s="156">
        <v>43960</v>
      </c>
      <c r="K113" s="157">
        <v>-10000</v>
      </c>
      <c r="M113" s="156">
        <v>43960</v>
      </c>
      <c r="N113" s="157">
        <v>-10000</v>
      </c>
    </row>
    <row r="114" spans="2:14" x14ac:dyDescent="0.45">
      <c r="B114" s="159">
        <v>44192</v>
      </c>
      <c r="C114" s="157">
        <v>10349.397590361446</v>
      </c>
      <c r="E114" s="159">
        <v>44192</v>
      </c>
      <c r="F114" s="157">
        <v>12581.154917505894</v>
      </c>
      <c r="J114" s="156">
        <v>44036</v>
      </c>
      <c r="K114" s="157">
        <v>-10000</v>
      </c>
      <c r="M114" s="156">
        <v>44036</v>
      </c>
      <c r="N114" s="157">
        <v>-10000</v>
      </c>
    </row>
    <row r="115" spans="2:14" x14ac:dyDescent="0.45">
      <c r="B115" s="159">
        <v>44192</v>
      </c>
      <c r="C115" s="157">
        <v>51523.636363636375</v>
      </c>
      <c r="E115" s="159">
        <v>44192</v>
      </c>
      <c r="F115" s="157">
        <v>12966.295856681481</v>
      </c>
      <c r="J115" s="156">
        <v>44093</v>
      </c>
      <c r="K115" s="157">
        <v>-10000</v>
      </c>
      <c r="M115" s="156">
        <v>44093</v>
      </c>
      <c r="N115" s="157">
        <v>-10000</v>
      </c>
    </row>
    <row r="116" spans="2:14" x14ac:dyDescent="0.45">
      <c r="B116" s="159">
        <v>44192</v>
      </c>
      <c r="C116" s="157">
        <v>10491.304347826088</v>
      </c>
      <c r="E116" s="159">
        <v>44192</v>
      </c>
      <c r="F116" s="157">
        <v>13428.146708213031</v>
      </c>
      <c r="J116" s="156">
        <v>44165</v>
      </c>
      <c r="K116" s="157">
        <v>-10000</v>
      </c>
      <c r="M116" s="156">
        <v>44165</v>
      </c>
      <c r="N116" s="157">
        <v>-10000</v>
      </c>
    </row>
    <row r="117" spans="2:14" x14ac:dyDescent="0.45">
      <c r="B117" s="156">
        <v>43491</v>
      </c>
      <c r="C117" s="157">
        <v>-10000</v>
      </c>
      <c r="E117" s="156">
        <v>43491</v>
      </c>
      <c r="F117" s="157">
        <v>-10000</v>
      </c>
      <c r="J117" s="159">
        <v>44192</v>
      </c>
      <c r="K117" s="157">
        <v>43500</v>
      </c>
      <c r="M117" s="159">
        <v>44192</v>
      </c>
      <c r="N117" s="157">
        <v>25671.111596895837</v>
      </c>
    </row>
    <row r="118" spans="2:14" x14ac:dyDescent="0.45">
      <c r="B118" s="156">
        <v>43550</v>
      </c>
      <c r="C118" s="157">
        <v>-10000</v>
      </c>
      <c r="E118" s="156">
        <v>43550</v>
      </c>
      <c r="F118" s="157">
        <v>-10000</v>
      </c>
      <c r="J118" s="159">
        <v>44192</v>
      </c>
      <c r="K118" s="157">
        <v>115000</v>
      </c>
      <c r="M118" s="159">
        <v>44192</v>
      </c>
      <c r="N118" s="157">
        <v>28190.001800396087</v>
      </c>
    </row>
    <row r="119" spans="2:14" x14ac:dyDescent="0.45">
      <c r="B119" s="156">
        <v>43610</v>
      </c>
      <c r="C119" s="157">
        <v>-10000</v>
      </c>
      <c r="E119" s="156">
        <v>43610</v>
      </c>
      <c r="F119" s="157">
        <v>-10000</v>
      </c>
      <c r="J119" s="159">
        <v>44192</v>
      </c>
      <c r="K119" s="157">
        <v>22615.384615384613</v>
      </c>
      <c r="M119" s="159">
        <v>44192</v>
      </c>
      <c r="N119" s="157">
        <v>27376.733885068188</v>
      </c>
    </row>
    <row r="120" spans="2:14" x14ac:dyDescent="0.45">
      <c r="B120" s="156">
        <v>43677</v>
      </c>
      <c r="C120" s="157">
        <v>-10000</v>
      </c>
      <c r="E120" s="156">
        <v>43677</v>
      </c>
      <c r="F120" s="157">
        <v>-10000</v>
      </c>
      <c r="J120" s="159">
        <v>44192</v>
      </c>
      <c r="K120" s="157">
        <v>162258.06451612903</v>
      </c>
      <c r="M120" s="159">
        <v>44192</v>
      </c>
      <c r="N120" s="157">
        <v>23498.249124562284</v>
      </c>
    </row>
    <row r="121" spans="2:14" x14ac:dyDescent="0.45">
      <c r="B121" s="156">
        <v>43737</v>
      </c>
      <c r="C121" s="157">
        <v>-10000</v>
      </c>
      <c r="E121" s="156">
        <v>43737</v>
      </c>
      <c r="F121" s="157">
        <v>-10000</v>
      </c>
      <c r="J121" s="159">
        <v>44192</v>
      </c>
      <c r="K121" s="157">
        <v>48727.272727272728</v>
      </c>
      <c r="M121" s="159">
        <v>44192</v>
      </c>
      <c r="N121" s="157">
        <v>19290.759753593429</v>
      </c>
    </row>
    <row r="122" spans="2:14" x14ac:dyDescent="0.45">
      <c r="B122" s="156">
        <v>43789</v>
      </c>
      <c r="C122" s="157">
        <v>-10000</v>
      </c>
      <c r="E122" s="156">
        <v>43789</v>
      </c>
      <c r="F122" s="157">
        <v>-10000</v>
      </c>
      <c r="J122" s="159">
        <v>44192</v>
      </c>
      <c r="K122" s="157">
        <v>7589.2857142857147</v>
      </c>
      <c r="M122" s="159">
        <v>44192</v>
      </c>
      <c r="N122" s="157">
        <v>19222.867899819936</v>
      </c>
    </row>
    <row r="123" spans="2:14" x14ac:dyDescent="0.45">
      <c r="B123" s="156">
        <v>43664</v>
      </c>
      <c r="C123" s="157">
        <v>9885.0574712643684</v>
      </c>
      <c r="E123" s="156">
        <v>43664</v>
      </c>
      <c r="F123" s="157">
        <v>10838.584316446912</v>
      </c>
      <c r="J123" s="159">
        <v>44192</v>
      </c>
      <c r="K123" s="157">
        <v>55568.181818181823</v>
      </c>
      <c r="M123" s="159">
        <v>44192</v>
      </c>
      <c r="N123" s="157">
        <v>15138.906793863607</v>
      </c>
    </row>
    <row r="124" spans="2:14" x14ac:dyDescent="0.45">
      <c r="B124" s="159">
        <v>44192</v>
      </c>
      <c r="C124" s="157">
        <v>6680.5555555555566</v>
      </c>
      <c r="E124" s="159">
        <v>44192</v>
      </c>
      <c r="F124" s="157">
        <v>12285.983312844925</v>
      </c>
      <c r="J124" s="159">
        <v>44192</v>
      </c>
      <c r="K124" s="157">
        <v>16380.952380952382</v>
      </c>
      <c r="M124" s="159">
        <v>44192</v>
      </c>
      <c r="N124" s="157">
        <v>14665.771644447221</v>
      </c>
    </row>
    <row r="125" spans="2:14" x14ac:dyDescent="0.45">
      <c r="B125" s="159">
        <v>44192</v>
      </c>
      <c r="C125" s="157">
        <v>13758.064516129032</v>
      </c>
      <c r="E125" s="159">
        <v>44192</v>
      </c>
      <c r="F125" s="157">
        <v>11837.058690119193</v>
      </c>
      <c r="J125" s="159">
        <v>44192</v>
      </c>
      <c r="K125" s="157">
        <v>1523.0923694779117</v>
      </c>
      <c r="M125" s="159">
        <v>44192</v>
      </c>
      <c r="N125" s="157">
        <v>13227.359765712999</v>
      </c>
    </row>
    <row r="126" spans="2:14" x14ac:dyDescent="0.45">
      <c r="B126" s="159">
        <v>44192</v>
      </c>
      <c r="C126" s="157">
        <v>14593.922651933701</v>
      </c>
      <c r="E126" s="159">
        <v>44192</v>
      </c>
      <c r="F126" s="157">
        <v>12532.483124783223</v>
      </c>
      <c r="J126" s="159">
        <v>44192</v>
      </c>
      <c r="K126" s="157">
        <v>4609.7560975609758</v>
      </c>
      <c r="M126" s="159">
        <v>44192</v>
      </c>
      <c r="N126" s="157">
        <v>13449.677881173946</v>
      </c>
    </row>
    <row r="127" spans="2:14" x14ac:dyDescent="0.45">
      <c r="B127" s="159">
        <v>44192</v>
      </c>
      <c r="C127" s="157">
        <v>18227.027027027027</v>
      </c>
      <c r="E127" s="159">
        <v>44192</v>
      </c>
      <c r="F127" s="157">
        <v>12099.582710834064</v>
      </c>
      <c r="J127" s="159">
        <v>44192</v>
      </c>
      <c r="K127" s="157">
        <v>10349.397590361446</v>
      </c>
      <c r="M127" s="159">
        <v>44192</v>
      </c>
      <c r="N127" s="157">
        <v>12581.154917505894</v>
      </c>
    </row>
    <row r="128" spans="2:14" ht="18" customHeight="1" x14ac:dyDescent="0.45">
      <c r="B128" s="160">
        <v>43952</v>
      </c>
      <c r="C128" s="157">
        <v>7828.5714285714284</v>
      </c>
      <c r="E128" s="160">
        <v>43952</v>
      </c>
      <c r="F128" s="157">
        <v>8294.2609037908042</v>
      </c>
      <c r="J128" s="159">
        <v>44192</v>
      </c>
      <c r="K128" s="157">
        <v>51523.636363636375</v>
      </c>
      <c r="M128" s="159">
        <v>44192</v>
      </c>
      <c r="N128" s="157">
        <v>12966.295856681481</v>
      </c>
    </row>
    <row r="129" spans="2:14" x14ac:dyDescent="0.45">
      <c r="B129" s="156">
        <v>43851</v>
      </c>
      <c r="C129" s="157">
        <v>-10000</v>
      </c>
      <c r="E129" s="156">
        <v>43851</v>
      </c>
      <c r="F129" s="157">
        <v>-10000</v>
      </c>
      <c r="J129" s="159">
        <v>44192</v>
      </c>
      <c r="K129" s="157">
        <v>10491.304347826088</v>
      </c>
      <c r="M129" s="159">
        <v>44192</v>
      </c>
      <c r="N129" s="157">
        <v>13428.146708213031</v>
      </c>
    </row>
    <row r="130" spans="2:14" x14ac:dyDescent="0.45">
      <c r="B130" s="156">
        <v>43960</v>
      </c>
      <c r="C130" s="157">
        <v>-10000</v>
      </c>
      <c r="E130" s="156">
        <v>43960</v>
      </c>
      <c r="F130" s="157">
        <v>-10000</v>
      </c>
      <c r="J130" s="159">
        <v>44192</v>
      </c>
      <c r="K130" s="157">
        <v>6680.5555555555566</v>
      </c>
      <c r="M130" s="159">
        <v>44192</v>
      </c>
      <c r="N130" s="157">
        <v>12285.983312844925</v>
      </c>
    </row>
    <row r="131" spans="2:14" x14ac:dyDescent="0.45">
      <c r="B131" s="156">
        <v>44036</v>
      </c>
      <c r="C131" s="157">
        <v>-10000</v>
      </c>
      <c r="E131" s="156">
        <v>44036</v>
      </c>
      <c r="F131" s="157">
        <v>-10000</v>
      </c>
      <c r="J131" s="159">
        <v>44192</v>
      </c>
      <c r="K131" s="157">
        <v>13758.064516129032</v>
      </c>
      <c r="M131" s="159">
        <v>44192</v>
      </c>
      <c r="N131" s="157">
        <v>11837.058690119193</v>
      </c>
    </row>
    <row r="132" spans="2:14" x14ac:dyDescent="0.45">
      <c r="B132" s="156">
        <v>44093</v>
      </c>
      <c r="C132" s="157">
        <v>-10000</v>
      </c>
      <c r="E132" s="156">
        <v>44093</v>
      </c>
      <c r="F132" s="157">
        <v>-10000</v>
      </c>
      <c r="J132" s="159">
        <v>44192</v>
      </c>
      <c r="K132" s="157">
        <v>14593.922651933701</v>
      </c>
      <c r="M132" s="159">
        <v>44192</v>
      </c>
      <c r="N132" s="157">
        <v>12532.483124783223</v>
      </c>
    </row>
    <row r="133" spans="2:14" x14ac:dyDescent="0.45">
      <c r="B133" s="156">
        <v>44165</v>
      </c>
      <c r="C133" s="157">
        <v>-10000</v>
      </c>
      <c r="E133" s="156">
        <v>44165</v>
      </c>
      <c r="F133" s="157">
        <v>-10000</v>
      </c>
      <c r="J133" s="159">
        <v>44192</v>
      </c>
      <c r="K133" s="157">
        <v>18227.027027027027</v>
      </c>
      <c r="M133" s="159">
        <v>44192</v>
      </c>
      <c r="N133" s="157">
        <v>12099.582710834064</v>
      </c>
    </row>
    <row r="134" spans="2:14" x14ac:dyDescent="0.45">
      <c r="B134" s="156">
        <v>44192</v>
      </c>
      <c r="C134" s="157">
        <v>9601.073345259394</v>
      </c>
      <c r="E134" s="156">
        <v>44192</v>
      </c>
      <c r="F134" s="157">
        <v>11367.002226309167</v>
      </c>
      <c r="J134" s="156">
        <v>44192</v>
      </c>
      <c r="K134" s="157">
        <v>9601.073345259394</v>
      </c>
      <c r="M134" s="156">
        <v>44192</v>
      </c>
      <c r="N134" s="157">
        <v>11367.002226309167</v>
      </c>
    </row>
    <row r="135" spans="2:14" x14ac:dyDescent="0.45">
      <c r="B135" s="156">
        <v>44192</v>
      </c>
      <c r="C135" s="157">
        <v>14534.270650263621</v>
      </c>
      <c r="E135" s="156">
        <v>44192</v>
      </c>
      <c r="F135" s="157">
        <v>14844.673387479064</v>
      </c>
      <c r="J135" s="156">
        <v>44192</v>
      </c>
      <c r="K135" s="157">
        <v>14534.270650263621</v>
      </c>
      <c r="M135" s="156">
        <v>44192</v>
      </c>
      <c r="N135" s="157">
        <v>14844.673387479064</v>
      </c>
    </row>
    <row r="136" spans="2:14" x14ac:dyDescent="0.45">
      <c r="B136" s="159">
        <v>44192</v>
      </c>
      <c r="C136" s="157">
        <v>14339.622641509433</v>
      </c>
      <c r="E136" s="159">
        <v>44192</v>
      </c>
      <c r="F136" s="157">
        <v>12319.494348133967</v>
      </c>
      <c r="J136" s="159">
        <v>44192</v>
      </c>
      <c r="K136" s="157">
        <v>14339.622641509433</v>
      </c>
      <c r="M136" s="159">
        <v>44192</v>
      </c>
      <c r="N136" s="157">
        <v>12319.494348133967</v>
      </c>
    </row>
    <row r="137" spans="2:14" x14ac:dyDescent="0.45">
      <c r="B137" s="159">
        <v>44192</v>
      </c>
      <c r="C137" s="157">
        <v>9364.9671882887433</v>
      </c>
      <c r="E137" s="159">
        <v>44192</v>
      </c>
      <c r="F137" s="157">
        <v>12092.107295474438</v>
      </c>
      <c r="J137" s="159">
        <v>44192</v>
      </c>
      <c r="K137" s="157">
        <v>9364.9671882887433</v>
      </c>
      <c r="M137" s="159">
        <v>44192</v>
      </c>
      <c r="N137" s="157">
        <v>12092.107295474438</v>
      </c>
    </row>
    <row r="138" spans="2:14" x14ac:dyDescent="0.45">
      <c r="B138" s="159">
        <v>44192</v>
      </c>
      <c r="C138" s="157">
        <v>12699.203187250994</v>
      </c>
      <c r="E138" s="159">
        <v>44192</v>
      </c>
      <c r="F138" s="157">
        <v>10639.411098527746</v>
      </c>
      <c r="J138" s="159">
        <v>44192</v>
      </c>
      <c r="K138" s="157">
        <v>12699.203187250994</v>
      </c>
      <c r="M138" s="159">
        <v>44192</v>
      </c>
      <c r="N138" s="157">
        <v>10639.411098527746</v>
      </c>
    </row>
    <row r="139" spans="2:14" x14ac:dyDescent="0.45">
      <c r="B139" s="8" t="s">
        <v>9</v>
      </c>
      <c r="C139" s="9">
        <f>XIRR(C3:C138,B3:B138)</f>
        <v>0.30520638823509216</v>
      </c>
      <c r="E139" s="8" t="s">
        <v>9</v>
      </c>
      <c r="F139" s="9">
        <f>XIRR(F3:F138,E3:E138)</f>
        <v>0.11913933157920836</v>
      </c>
      <c r="J139" s="8" t="s">
        <v>9</v>
      </c>
      <c r="K139" s="9">
        <f>XIRR(K3:K138,J3:J138)</f>
        <v>0.30520638823509216</v>
      </c>
      <c r="M139" s="8" t="s">
        <v>9</v>
      </c>
      <c r="N139" s="9">
        <f>XIRR(N3:N138,M3:M138)</f>
        <v>0.11913933157920836</v>
      </c>
    </row>
  </sheetData>
  <mergeCells count="5">
    <mergeCell ref="J1:N1"/>
    <mergeCell ref="J2:K2"/>
    <mergeCell ref="M2:N2"/>
    <mergeCell ref="B2:C2"/>
    <mergeCell ref="E2:F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C8149-0C7C-4BB2-8220-7BBF30C36707}">
  <sheetPr>
    <tabColor rgb="FF002060"/>
  </sheetPr>
  <dimension ref="B2:V181"/>
  <sheetViews>
    <sheetView zoomScale="80" zoomScaleNormal="80" workbookViewId="0">
      <pane xSplit="1" ySplit="3" topLeftCell="B8" activePane="bottomRight" state="frozen"/>
      <selection pane="topRight" activeCell="B1" sqref="B1"/>
      <selection pane="bottomLeft" activeCell="A4" sqref="A4"/>
      <selection pane="bottomRight" activeCell="G29" sqref="G29"/>
    </sheetView>
  </sheetViews>
  <sheetFormatPr defaultColWidth="8.86328125" defaultRowHeight="14.25" x14ac:dyDescent="0.45"/>
  <cols>
    <col min="1" max="1" width="2.1328125" style="155" customWidth="1"/>
    <col min="2" max="2" width="13" style="155" customWidth="1"/>
    <col min="3" max="3" width="11.86328125" style="155" customWidth="1"/>
    <col min="4" max="4" width="8.86328125" style="155"/>
    <col min="5" max="5" width="12.796875" style="155" customWidth="1"/>
    <col min="6" max="6" width="11" style="155" customWidth="1"/>
    <col min="7" max="9" width="8.86328125" style="155"/>
    <col min="10" max="10" width="13.33203125" style="155" customWidth="1"/>
    <col min="11" max="11" width="12.53125" style="155" customWidth="1"/>
    <col min="12" max="12" width="8.86328125" style="155"/>
    <col min="13" max="13" width="13" style="155" customWidth="1"/>
    <col min="14" max="14" width="12.53125" style="155" customWidth="1"/>
    <col min="15" max="17" width="8.86328125" style="155"/>
    <col min="18" max="18" width="12.6640625" style="155" customWidth="1"/>
    <col min="19" max="19" width="13" style="155" customWidth="1"/>
    <col min="20" max="20" width="8.86328125" style="155"/>
    <col min="21" max="21" width="15.19921875" style="155" customWidth="1"/>
    <col min="22" max="22" width="11.796875" style="155" customWidth="1"/>
    <col min="23" max="16384" width="8.86328125" style="155"/>
  </cols>
  <sheetData>
    <row r="2" spans="2:22" ht="13.5" customHeight="1" x14ac:dyDescent="0.45">
      <c r="B2" s="154"/>
      <c r="J2" s="195" t="s">
        <v>325</v>
      </c>
      <c r="K2" s="195"/>
      <c r="L2" s="195"/>
      <c r="M2" s="195"/>
      <c r="N2" s="195"/>
      <c r="R2" s="195" t="s">
        <v>314</v>
      </c>
      <c r="S2" s="195"/>
      <c r="T2" s="195"/>
      <c r="U2" s="195"/>
      <c r="V2" s="195"/>
    </row>
    <row r="3" spans="2:22" ht="14.25" customHeight="1" x14ac:dyDescent="0.45">
      <c r="B3" s="191" t="s">
        <v>10</v>
      </c>
      <c r="C3" s="192"/>
      <c r="E3" s="193" t="s">
        <v>19</v>
      </c>
      <c r="F3" s="194"/>
      <c r="J3" s="191" t="s">
        <v>319</v>
      </c>
      <c r="K3" s="192"/>
      <c r="M3" s="193" t="s">
        <v>320</v>
      </c>
      <c r="N3" s="194"/>
      <c r="R3" s="191" t="s">
        <v>319</v>
      </c>
      <c r="S3" s="192"/>
      <c r="U3" s="193" t="s">
        <v>320</v>
      </c>
      <c r="V3" s="194"/>
    </row>
    <row r="4" spans="2:22" x14ac:dyDescent="0.45">
      <c r="B4" s="156">
        <v>40676</v>
      </c>
      <c r="C4" s="157">
        <v>-10000</v>
      </c>
      <c r="E4" s="156">
        <v>40676</v>
      </c>
      <c r="F4" s="157">
        <v>-10000</v>
      </c>
      <c r="J4" s="156">
        <v>40676</v>
      </c>
      <c r="K4" s="157">
        <v>-10000</v>
      </c>
      <c r="M4" s="156">
        <v>40676</v>
      </c>
      <c r="N4" s="157">
        <v>-10000</v>
      </c>
      <c r="R4" s="156">
        <v>40676</v>
      </c>
      <c r="S4" s="157">
        <v>-10000</v>
      </c>
      <c r="U4" s="156">
        <v>40676</v>
      </c>
      <c r="V4" s="157">
        <v>-10000</v>
      </c>
    </row>
    <row r="5" spans="2:22" x14ac:dyDescent="0.45">
      <c r="B5" s="158">
        <v>40784</v>
      </c>
      <c r="C5" s="157">
        <v>-10000</v>
      </c>
      <c r="E5" s="158">
        <v>40784</v>
      </c>
      <c r="F5" s="157">
        <v>-10000</v>
      </c>
      <c r="J5" s="158">
        <v>40784</v>
      </c>
      <c r="K5" s="157">
        <v>-10000</v>
      </c>
      <c r="M5" s="158">
        <v>40784</v>
      </c>
      <c r="N5" s="157">
        <v>-10000</v>
      </c>
      <c r="R5" s="158">
        <v>40784</v>
      </c>
      <c r="S5" s="157">
        <v>-10000</v>
      </c>
      <c r="U5" s="158">
        <v>40784</v>
      </c>
      <c r="V5" s="157">
        <v>-10000</v>
      </c>
    </row>
    <row r="6" spans="2:22" x14ac:dyDescent="0.45">
      <c r="B6" s="158">
        <v>40813</v>
      </c>
      <c r="C6" s="157">
        <v>-10000</v>
      </c>
      <c r="E6" s="158">
        <v>40813</v>
      </c>
      <c r="F6" s="157">
        <v>-10000</v>
      </c>
      <c r="J6" s="158">
        <v>40813</v>
      </c>
      <c r="K6" s="157">
        <v>-10000</v>
      </c>
      <c r="M6" s="158">
        <v>40813</v>
      </c>
      <c r="N6" s="157">
        <v>-10000</v>
      </c>
      <c r="R6" s="158">
        <v>40813</v>
      </c>
      <c r="S6" s="157">
        <v>-10000</v>
      </c>
      <c r="U6" s="158">
        <v>40813</v>
      </c>
      <c r="V6" s="157">
        <v>-10000</v>
      </c>
    </row>
    <row r="7" spans="2:22" x14ac:dyDescent="0.45">
      <c r="B7" s="156">
        <v>40831</v>
      </c>
      <c r="C7" s="157">
        <v>-10000</v>
      </c>
      <c r="E7" s="156">
        <v>40831</v>
      </c>
      <c r="F7" s="157">
        <v>-10000</v>
      </c>
      <c r="J7" s="156">
        <v>40831</v>
      </c>
      <c r="K7" s="157">
        <v>-10000</v>
      </c>
      <c r="M7" s="156">
        <v>40831</v>
      </c>
      <c r="N7" s="157">
        <v>-10000</v>
      </c>
      <c r="R7" s="156">
        <v>40831</v>
      </c>
      <c r="S7" s="157">
        <v>-10000</v>
      </c>
      <c r="U7" s="156">
        <v>40831</v>
      </c>
      <c r="V7" s="157">
        <v>-10000</v>
      </c>
    </row>
    <row r="8" spans="2:22" x14ac:dyDescent="0.45">
      <c r="B8" s="156">
        <v>40865</v>
      </c>
      <c r="C8" s="157">
        <v>-10000</v>
      </c>
      <c r="E8" s="156">
        <v>40865</v>
      </c>
      <c r="F8" s="157">
        <v>-10000</v>
      </c>
      <c r="J8" s="156">
        <v>40865</v>
      </c>
      <c r="K8" s="157">
        <v>-10000</v>
      </c>
      <c r="M8" s="156">
        <v>40865</v>
      </c>
      <c r="N8" s="157">
        <v>-10000</v>
      </c>
      <c r="R8" s="156">
        <v>40865</v>
      </c>
      <c r="S8" s="157">
        <v>-10000</v>
      </c>
      <c r="U8" s="156">
        <v>40865</v>
      </c>
      <c r="V8" s="157">
        <v>-10000</v>
      </c>
    </row>
    <row r="9" spans="2:22" x14ac:dyDescent="0.45">
      <c r="B9" s="158">
        <v>40876</v>
      </c>
      <c r="C9" s="157">
        <v>-10000</v>
      </c>
      <c r="E9" s="158">
        <v>40876</v>
      </c>
      <c r="F9" s="157">
        <v>-10000</v>
      </c>
      <c r="J9" s="158">
        <v>40876</v>
      </c>
      <c r="K9" s="157">
        <v>-10000</v>
      </c>
      <c r="M9" s="158">
        <v>40876</v>
      </c>
      <c r="N9" s="157">
        <v>-10000</v>
      </c>
      <c r="R9" s="158">
        <v>40876</v>
      </c>
      <c r="S9" s="157">
        <v>-10000</v>
      </c>
      <c r="U9" s="158">
        <v>40876</v>
      </c>
      <c r="V9" s="157">
        <v>-10000</v>
      </c>
    </row>
    <row r="10" spans="2:22" x14ac:dyDescent="0.45">
      <c r="B10" s="156">
        <v>40907</v>
      </c>
      <c r="C10" s="157">
        <v>-10000</v>
      </c>
      <c r="E10" s="156">
        <v>40907</v>
      </c>
      <c r="F10" s="157">
        <v>-10000</v>
      </c>
      <c r="J10" s="156">
        <v>40907</v>
      </c>
      <c r="K10" s="157">
        <v>-10000</v>
      </c>
      <c r="M10" s="156">
        <v>40907</v>
      </c>
      <c r="N10" s="157">
        <v>-10000</v>
      </c>
      <c r="R10" s="156">
        <v>40907</v>
      </c>
      <c r="S10" s="157">
        <v>-10000</v>
      </c>
      <c r="U10" s="156">
        <v>40907</v>
      </c>
      <c r="V10" s="157">
        <v>-10000</v>
      </c>
    </row>
    <row r="11" spans="2:22" x14ac:dyDescent="0.45">
      <c r="B11" s="159">
        <v>44192</v>
      </c>
      <c r="C11" s="157">
        <v>43500</v>
      </c>
      <c r="E11" s="159">
        <v>44192</v>
      </c>
      <c r="F11" s="157">
        <v>25671.111596895837</v>
      </c>
      <c r="J11" s="159">
        <v>44192</v>
      </c>
      <c r="K11" s="157">
        <v>43500</v>
      </c>
      <c r="M11" s="159">
        <v>44192</v>
      </c>
      <c r="N11" s="157">
        <v>25671.111596895837</v>
      </c>
      <c r="R11" s="156">
        <v>40968</v>
      </c>
      <c r="S11" s="157">
        <v>-10000</v>
      </c>
      <c r="U11" s="156">
        <v>40968</v>
      </c>
      <c r="V11" s="157">
        <v>-10000</v>
      </c>
    </row>
    <row r="12" spans="2:22" x14ac:dyDescent="0.45">
      <c r="B12" s="156">
        <v>41224</v>
      </c>
      <c r="C12" s="157">
        <v>7438.0165289256202</v>
      </c>
      <c r="E12" s="156">
        <v>41224</v>
      </c>
      <c r="F12" s="157">
        <v>11178.118908382066</v>
      </c>
      <c r="J12" s="156">
        <v>41224</v>
      </c>
      <c r="K12" s="157">
        <v>7438.0165289256202</v>
      </c>
      <c r="M12" s="156">
        <v>41224</v>
      </c>
      <c r="N12" s="157">
        <v>11178.118908382066</v>
      </c>
      <c r="R12" s="156">
        <v>40999</v>
      </c>
      <c r="S12" s="157">
        <v>-10000</v>
      </c>
      <c r="U12" s="156">
        <v>40999</v>
      </c>
      <c r="V12" s="157">
        <v>-10000</v>
      </c>
    </row>
    <row r="13" spans="2:22" ht="18" customHeight="1" x14ac:dyDescent="0.45">
      <c r="B13" s="159">
        <v>44192</v>
      </c>
      <c r="C13" s="157">
        <v>115000</v>
      </c>
      <c r="E13" s="159">
        <v>44192</v>
      </c>
      <c r="F13" s="157">
        <v>28190.001800396087</v>
      </c>
      <c r="J13" s="159">
        <v>44192</v>
      </c>
      <c r="K13" s="157">
        <v>115000</v>
      </c>
      <c r="M13" s="159">
        <v>44192</v>
      </c>
      <c r="N13" s="157">
        <v>28190.001800396087</v>
      </c>
      <c r="R13" s="156">
        <v>41029</v>
      </c>
      <c r="S13" s="157">
        <v>-10000</v>
      </c>
      <c r="U13" s="156">
        <v>41029</v>
      </c>
      <c r="V13" s="157">
        <v>-10000</v>
      </c>
    </row>
    <row r="14" spans="2:22" x14ac:dyDescent="0.45">
      <c r="B14" s="160">
        <v>43952</v>
      </c>
      <c r="C14" s="157">
        <v>117538.46153846155</v>
      </c>
      <c r="E14" s="160">
        <v>43952</v>
      </c>
      <c r="F14" s="157">
        <v>19738.321039690902</v>
      </c>
      <c r="J14" s="160">
        <v>43952</v>
      </c>
      <c r="K14" s="157">
        <v>117538.46153846155</v>
      </c>
      <c r="M14" s="160">
        <v>43952</v>
      </c>
      <c r="N14" s="157">
        <v>19738.321039690902</v>
      </c>
      <c r="R14" s="156">
        <v>41060</v>
      </c>
      <c r="S14" s="157">
        <v>-10000</v>
      </c>
      <c r="U14" s="156">
        <v>41060</v>
      </c>
      <c r="V14" s="157">
        <v>-10000</v>
      </c>
    </row>
    <row r="15" spans="2:22" x14ac:dyDescent="0.45">
      <c r="B15" s="156">
        <v>41574</v>
      </c>
      <c r="C15" s="157">
        <v>11185.185185185186</v>
      </c>
      <c r="E15" s="156">
        <v>41574</v>
      </c>
      <c r="F15" s="157">
        <v>11736.12671309818</v>
      </c>
      <c r="J15" s="156">
        <v>41574</v>
      </c>
      <c r="K15" s="157">
        <v>11185.185185185186</v>
      </c>
      <c r="M15" s="156">
        <v>41574</v>
      </c>
      <c r="N15" s="157">
        <v>11736.12671309818</v>
      </c>
      <c r="R15" s="156">
        <v>41111</v>
      </c>
      <c r="S15" s="157">
        <v>-10000</v>
      </c>
      <c r="U15" s="156">
        <v>41111</v>
      </c>
      <c r="V15" s="157">
        <v>-10000</v>
      </c>
    </row>
    <row r="16" spans="2:22" x14ac:dyDescent="0.45">
      <c r="B16" s="156">
        <v>41315</v>
      </c>
      <c r="C16" s="157">
        <v>7400</v>
      </c>
      <c r="E16" s="156">
        <v>41315</v>
      </c>
      <c r="F16" s="157">
        <v>11820.663714129709</v>
      </c>
      <c r="J16" s="156">
        <v>41315</v>
      </c>
      <c r="K16" s="157">
        <v>7400</v>
      </c>
      <c r="M16" s="156">
        <v>41315</v>
      </c>
      <c r="N16" s="157">
        <v>11820.663714129709</v>
      </c>
      <c r="R16" s="156">
        <v>41149</v>
      </c>
      <c r="S16" s="157">
        <v>-10000</v>
      </c>
      <c r="U16" s="156">
        <v>41149</v>
      </c>
      <c r="V16" s="157">
        <v>-10000</v>
      </c>
    </row>
    <row r="17" spans="2:22" x14ac:dyDescent="0.45">
      <c r="B17" s="156">
        <v>43240</v>
      </c>
      <c r="C17" s="157">
        <v>71277.108433734946</v>
      </c>
      <c r="E17" s="156">
        <v>43240</v>
      </c>
      <c r="F17" s="157">
        <v>22433.37195828505</v>
      </c>
      <c r="J17" s="156">
        <v>43240</v>
      </c>
      <c r="K17" s="157">
        <v>71277.108433734946</v>
      </c>
      <c r="M17" s="156">
        <v>43240</v>
      </c>
      <c r="N17" s="157">
        <v>22433.37195828505</v>
      </c>
      <c r="R17" s="156">
        <v>41196</v>
      </c>
      <c r="S17" s="157">
        <v>-10000</v>
      </c>
      <c r="U17" s="156">
        <v>41196</v>
      </c>
      <c r="V17" s="157">
        <v>-10000</v>
      </c>
    </row>
    <row r="18" spans="2:22" x14ac:dyDescent="0.45">
      <c r="B18" s="8" t="s">
        <v>9</v>
      </c>
      <c r="C18" s="9">
        <f>XIRR(C4:C17,B4:B17)</f>
        <v>0.25559391379356378</v>
      </c>
      <c r="E18" s="8" t="s">
        <v>9</v>
      </c>
      <c r="F18" s="9">
        <f>XIRR(F4:F17,E4:E17)</f>
        <v>0.10862520337104797</v>
      </c>
      <c r="J18" s="156">
        <v>40968</v>
      </c>
      <c r="K18" s="157">
        <v>-10000</v>
      </c>
      <c r="M18" s="156">
        <v>40968</v>
      </c>
      <c r="N18" s="157">
        <v>-10000</v>
      </c>
      <c r="R18" s="156">
        <v>41224</v>
      </c>
      <c r="S18" s="157">
        <v>7438.0165289256202</v>
      </c>
      <c r="U18" s="156">
        <v>41224</v>
      </c>
      <c r="V18" s="157">
        <v>11178.118908382066</v>
      </c>
    </row>
    <row r="19" spans="2:22" s="1" customFormat="1" x14ac:dyDescent="0.45">
      <c r="B19" s="3" t="s">
        <v>28</v>
      </c>
      <c r="C19" s="140">
        <v>4.3334000000000001</v>
      </c>
      <c r="E19" s="3" t="s">
        <v>28</v>
      </c>
      <c r="F19" s="140">
        <v>0.86809999999999998</v>
      </c>
      <c r="J19" s="156">
        <v>40999</v>
      </c>
      <c r="K19" s="157">
        <v>-10000</v>
      </c>
      <c r="L19" s="155"/>
      <c r="M19" s="156">
        <v>40999</v>
      </c>
      <c r="N19" s="157">
        <v>-10000</v>
      </c>
      <c r="O19" s="155"/>
      <c r="P19" s="155"/>
      <c r="Q19" s="155"/>
      <c r="R19" s="156">
        <v>41238</v>
      </c>
      <c r="S19" s="157">
        <v>-10000</v>
      </c>
      <c r="T19" s="155"/>
      <c r="U19" s="156">
        <v>41238</v>
      </c>
      <c r="V19" s="157">
        <v>-10000</v>
      </c>
    </row>
    <row r="20" spans="2:22" x14ac:dyDescent="0.45">
      <c r="J20" s="156">
        <v>41029</v>
      </c>
      <c r="K20" s="157">
        <v>-10000</v>
      </c>
      <c r="M20" s="156">
        <v>41029</v>
      </c>
      <c r="N20" s="157">
        <v>-10000</v>
      </c>
      <c r="R20" s="156">
        <v>41294</v>
      </c>
      <c r="S20" s="157">
        <v>-10000</v>
      </c>
      <c r="U20" s="156">
        <v>41294</v>
      </c>
      <c r="V20" s="157">
        <v>-10000</v>
      </c>
    </row>
    <row r="21" spans="2:22" x14ac:dyDescent="0.45">
      <c r="B21" s="191" t="s">
        <v>11</v>
      </c>
      <c r="C21" s="192"/>
      <c r="E21" s="193" t="s">
        <v>20</v>
      </c>
      <c r="F21" s="194"/>
      <c r="J21" s="156">
        <v>41060</v>
      </c>
      <c r="K21" s="157">
        <v>-10000</v>
      </c>
      <c r="M21" s="156">
        <v>41060</v>
      </c>
      <c r="N21" s="157">
        <v>-10000</v>
      </c>
      <c r="R21" s="156">
        <v>41315</v>
      </c>
      <c r="S21" s="157">
        <v>7400</v>
      </c>
      <c r="U21" s="156">
        <v>41315</v>
      </c>
      <c r="V21" s="157">
        <v>11820.663714129709</v>
      </c>
    </row>
    <row r="22" spans="2:22" x14ac:dyDescent="0.45">
      <c r="B22" s="156">
        <v>40968</v>
      </c>
      <c r="C22" s="157">
        <v>-10000</v>
      </c>
      <c r="E22" s="156">
        <v>40968</v>
      </c>
      <c r="F22" s="157">
        <v>-10000</v>
      </c>
      <c r="J22" s="156">
        <v>41111</v>
      </c>
      <c r="K22" s="157">
        <v>-10000</v>
      </c>
      <c r="M22" s="156">
        <v>41111</v>
      </c>
      <c r="N22" s="157">
        <v>-10000</v>
      </c>
      <c r="R22" s="156">
        <v>41329</v>
      </c>
      <c r="S22" s="157">
        <v>-10000</v>
      </c>
      <c r="U22" s="156">
        <v>41329</v>
      </c>
      <c r="V22" s="157">
        <v>-10000</v>
      </c>
    </row>
    <row r="23" spans="2:22" x14ac:dyDescent="0.45">
      <c r="B23" s="156">
        <v>40999</v>
      </c>
      <c r="C23" s="157">
        <v>-10000</v>
      </c>
      <c r="E23" s="156">
        <v>40999</v>
      </c>
      <c r="F23" s="157">
        <v>-10000</v>
      </c>
      <c r="J23" s="156">
        <v>41149</v>
      </c>
      <c r="K23" s="157">
        <v>-10000</v>
      </c>
      <c r="M23" s="156">
        <v>41149</v>
      </c>
      <c r="N23" s="157">
        <v>-10000</v>
      </c>
      <c r="R23" s="156">
        <v>41388</v>
      </c>
      <c r="S23" s="157">
        <v>-10000</v>
      </c>
      <c r="U23" s="156">
        <v>41388</v>
      </c>
      <c r="V23" s="157">
        <v>-10000</v>
      </c>
    </row>
    <row r="24" spans="2:22" x14ac:dyDescent="0.45">
      <c r="B24" s="156">
        <v>41029</v>
      </c>
      <c r="C24" s="157">
        <v>-10000</v>
      </c>
      <c r="E24" s="156">
        <v>41029</v>
      </c>
      <c r="F24" s="157">
        <v>-10000</v>
      </c>
      <c r="J24" s="156">
        <v>41196</v>
      </c>
      <c r="K24" s="157">
        <v>-10000</v>
      </c>
      <c r="M24" s="156">
        <v>41196</v>
      </c>
      <c r="N24" s="157">
        <v>-10000</v>
      </c>
      <c r="R24" s="156">
        <v>41402</v>
      </c>
      <c r="S24" s="157">
        <v>-10000</v>
      </c>
      <c r="U24" s="156">
        <v>41402</v>
      </c>
      <c r="V24" s="157">
        <v>-10000</v>
      </c>
    </row>
    <row r="25" spans="2:22" x14ac:dyDescent="0.45">
      <c r="B25" s="156">
        <v>41060</v>
      </c>
      <c r="C25" s="157">
        <v>-10000</v>
      </c>
      <c r="E25" s="156">
        <v>41060</v>
      </c>
      <c r="F25" s="157">
        <v>-10000</v>
      </c>
      <c r="J25" s="156">
        <v>41238</v>
      </c>
      <c r="K25" s="157">
        <v>-10000</v>
      </c>
      <c r="M25" s="156">
        <v>41238</v>
      </c>
      <c r="N25" s="157">
        <v>-10000</v>
      </c>
      <c r="R25" s="156">
        <v>41479</v>
      </c>
      <c r="S25" s="157">
        <v>-10000</v>
      </c>
      <c r="U25" s="156">
        <v>41479</v>
      </c>
      <c r="V25" s="157">
        <v>-10000</v>
      </c>
    </row>
    <row r="26" spans="2:22" x14ac:dyDescent="0.45">
      <c r="B26" s="156">
        <v>41111</v>
      </c>
      <c r="C26" s="157">
        <v>-10000</v>
      </c>
      <c r="E26" s="156">
        <v>41111</v>
      </c>
      <c r="F26" s="157">
        <v>-10000</v>
      </c>
      <c r="J26" s="156">
        <v>41722</v>
      </c>
      <c r="K26" s="157">
        <v>7434.4023323615156</v>
      </c>
      <c r="M26" s="156">
        <v>41722</v>
      </c>
      <c r="N26" s="157">
        <v>12423.952230734565</v>
      </c>
      <c r="R26" s="156">
        <v>41513</v>
      </c>
      <c r="S26" s="157">
        <v>-10000</v>
      </c>
      <c r="U26" s="156">
        <v>41513</v>
      </c>
      <c r="V26" s="157">
        <v>-10000</v>
      </c>
    </row>
    <row r="27" spans="2:22" x14ac:dyDescent="0.45">
      <c r="B27" s="156">
        <v>41149</v>
      </c>
      <c r="C27" s="157">
        <v>-10000</v>
      </c>
      <c r="E27" s="156">
        <v>41149</v>
      </c>
      <c r="F27" s="157">
        <v>-10000</v>
      </c>
      <c r="J27" s="156">
        <v>41644</v>
      </c>
      <c r="K27" s="157">
        <v>12265.625</v>
      </c>
      <c r="M27" s="156">
        <v>41644</v>
      </c>
      <c r="N27" s="157">
        <v>11925.989672977626</v>
      </c>
      <c r="R27" s="156">
        <v>41513</v>
      </c>
      <c r="S27" s="157">
        <v>6521.739130434783</v>
      </c>
      <c r="U27" s="156">
        <v>41513</v>
      </c>
      <c r="V27" s="157">
        <v>9107.507089199542</v>
      </c>
    </row>
    <row r="28" spans="2:22" x14ac:dyDescent="0.45">
      <c r="B28" s="156">
        <v>41196</v>
      </c>
      <c r="C28" s="157">
        <v>-10000</v>
      </c>
      <c r="E28" s="156">
        <v>41196</v>
      </c>
      <c r="F28" s="157">
        <v>-10000</v>
      </c>
      <c r="J28" s="156">
        <v>41722</v>
      </c>
      <c r="K28" s="157">
        <v>15652.173913043478</v>
      </c>
      <c r="M28" s="156">
        <v>41722</v>
      </c>
      <c r="N28" s="157">
        <v>12735.304307656774</v>
      </c>
      <c r="R28" s="156">
        <v>41553</v>
      </c>
      <c r="S28" s="157">
        <v>-10000</v>
      </c>
      <c r="U28" s="156">
        <v>41553</v>
      </c>
      <c r="V28" s="157">
        <v>-10000</v>
      </c>
    </row>
    <row r="29" spans="2:22" x14ac:dyDescent="0.45">
      <c r="B29" s="156">
        <v>41238</v>
      </c>
      <c r="C29" s="157">
        <v>-10000</v>
      </c>
      <c r="E29" s="156">
        <v>41238</v>
      </c>
      <c r="F29" s="157">
        <v>-10000</v>
      </c>
      <c r="J29" s="156">
        <v>41910</v>
      </c>
      <c r="K29" s="157">
        <v>40333.333333333336</v>
      </c>
      <c r="M29" s="156">
        <v>41910</v>
      </c>
      <c r="N29" s="157">
        <v>16392.604006163328</v>
      </c>
      <c r="R29" s="156">
        <v>41574</v>
      </c>
      <c r="S29" s="157">
        <v>11185.185185185186</v>
      </c>
      <c r="U29" s="156">
        <v>41574</v>
      </c>
      <c r="V29" s="157">
        <v>11736.12671309818</v>
      </c>
    </row>
    <row r="30" spans="2:22" x14ac:dyDescent="0.45">
      <c r="B30" s="156">
        <v>41722</v>
      </c>
      <c r="C30" s="157">
        <v>7434.4023323615156</v>
      </c>
      <c r="E30" s="156">
        <v>41722</v>
      </c>
      <c r="F30" s="157">
        <v>12423.952230734565</v>
      </c>
      <c r="J30" s="159">
        <v>44192</v>
      </c>
      <c r="K30" s="157">
        <v>22615.384615384613</v>
      </c>
      <c r="M30" s="159">
        <v>44192</v>
      </c>
      <c r="N30" s="157">
        <v>27376.733885068188</v>
      </c>
      <c r="R30" s="156">
        <v>41602</v>
      </c>
      <c r="S30" s="157">
        <v>-10000</v>
      </c>
      <c r="U30" s="156">
        <v>41602</v>
      </c>
      <c r="V30" s="157">
        <v>-10000</v>
      </c>
    </row>
    <row r="31" spans="2:22" x14ac:dyDescent="0.45">
      <c r="B31" s="156">
        <v>41644</v>
      </c>
      <c r="C31" s="157">
        <v>12265.625</v>
      </c>
      <c r="E31" s="156">
        <v>41644</v>
      </c>
      <c r="F31" s="157">
        <v>11925.989672977626</v>
      </c>
      <c r="J31" s="156">
        <v>41827</v>
      </c>
      <c r="K31" s="157">
        <v>20363.636363636364</v>
      </c>
      <c r="M31" s="156">
        <v>41827</v>
      </c>
      <c r="N31" s="157">
        <v>14493.229845334541</v>
      </c>
      <c r="R31" s="156">
        <v>41640</v>
      </c>
      <c r="S31" s="157">
        <v>-10000</v>
      </c>
      <c r="U31" s="156">
        <v>41640</v>
      </c>
      <c r="V31" s="157">
        <v>-10000</v>
      </c>
    </row>
    <row r="32" spans="2:22" x14ac:dyDescent="0.45">
      <c r="B32" s="156">
        <v>41722</v>
      </c>
      <c r="C32" s="157">
        <v>15652.173913043478</v>
      </c>
      <c r="E32" s="156">
        <v>41722</v>
      </c>
      <c r="F32" s="157">
        <v>12735.304307656774</v>
      </c>
      <c r="J32" s="156">
        <v>41952</v>
      </c>
      <c r="K32" s="157">
        <v>17272.727272727272</v>
      </c>
      <c r="M32" s="156">
        <v>41952</v>
      </c>
      <c r="N32" s="157">
        <v>14914.765136536096</v>
      </c>
      <c r="R32" s="156">
        <v>41644</v>
      </c>
      <c r="S32" s="157">
        <v>12265.625</v>
      </c>
      <c r="U32" s="156">
        <v>41644</v>
      </c>
      <c r="V32" s="157">
        <v>11925.989672977626</v>
      </c>
    </row>
    <row r="33" spans="2:22" x14ac:dyDescent="0.45">
      <c r="B33" s="156">
        <v>41910</v>
      </c>
      <c r="C33" s="157">
        <v>40333.333333333336</v>
      </c>
      <c r="E33" s="156">
        <v>41910</v>
      </c>
      <c r="F33" s="157">
        <v>16392.604006163328</v>
      </c>
      <c r="J33" s="156">
        <v>43533</v>
      </c>
      <c r="K33" s="157">
        <v>20224.719101123595</v>
      </c>
      <c r="M33" s="156">
        <v>43533</v>
      </c>
      <c r="N33" s="157">
        <v>19462.371298163678</v>
      </c>
      <c r="R33" s="156">
        <v>41644</v>
      </c>
      <c r="S33" s="157">
        <v>10526.315789473685</v>
      </c>
      <c r="U33" s="156">
        <v>41644</v>
      </c>
      <c r="V33" s="157">
        <v>10770.466321243523</v>
      </c>
    </row>
    <row r="34" spans="2:22" x14ac:dyDescent="0.45">
      <c r="B34" s="159">
        <v>44192</v>
      </c>
      <c r="C34" s="157">
        <v>22615.384615384613</v>
      </c>
      <c r="E34" s="159">
        <v>44192</v>
      </c>
      <c r="F34" s="157">
        <v>27376.733885068188</v>
      </c>
      <c r="J34" s="156">
        <v>41294</v>
      </c>
      <c r="K34" s="157">
        <v>-10000</v>
      </c>
      <c r="M34" s="156">
        <v>41294</v>
      </c>
      <c r="N34" s="157">
        <v>-10000</v>
      </c>
      <c r="R34" s="156">
        <v>41694</v>
      </c>
      <c r="S34" s="157">
        <v>-10000</v>
      </c>
      <c r="U34" s="156">
        <v>41694</v>
      </c>
      <c r="V34" s="157">
        <v>-10000</v>
      </c>
    </row>
    <row r="35" spans="2:22" x14ac:dyDescent="0.45">
      <c r="B35" s="156">
        <v>41827</v>
      </c>
      <c r="C35" s="157">
        <v>20363.636363636364</v>
      </c>
      <c r="E35" s="156">
        <v>41827</v>
      </c>
      <c r="F35" s="157">
        <v>14493.229845334541</v>
      </c>
      <c r="J35" s="156">
        <v>41329</v>
      </c>
      <c r="K35" s="157">
        <v>-10000</v>
      </c>
      <c r="M35" s="156">
        <v>41329</v>
      </c>
      <c r="N35" s="157">
        <v>-10000</v>
      </c>
      <c r="R35" s="156">
        <v>41722</v>
      </c>
      <c r="S35" s="157">
        <v>7434.4023323615156</v>
      </c>
      <c r="U35" s="156">
        <v>41722</v>
      </c>
      <c r="V35" s="157">
        <v>12423.952230734565</v>
      </c>
    </row>
    <row r="36" spans="2:22" x14ac:dyDescent="0.45">
      <c r="B36" s="156">
        <v>41952</v>
      </c>
      <c r="C36" s="157">
        <v>17272.727272727272</v>
      </c>
      <c r="E36" s="156">
        <v>41952</v>
      </c>
      <c r="F36" s="157">
        <v>14914.765136536096</v>
      </c>
      <c r="J36" s="156">
        <v>41388</v>
      </c>
      <c r="K36" s="157">
        <v>-10000</v>
      </c>
      <c r="M36" s="156">
        <v>41388</v>
      </c>
      <c r="N36" s="157">
        <v>-10000</v>
      </c>
      <c r="R36" s="156">
        <v>41722</v>
      </c>
      <c r="S36" s="157">
        <v>15652.173913043478</v>
      </c>
      <c r="U36" s="156">
        <v>41722</v>
      </c>
      <c r="V36" s="157">
        <v>12735.304307656774</v>
      </c>
    </row>
    <row r="37" spans="2:22" x14ac:dyDescent="0.45">
      <c r="B37" s="156">
        <v>43533</v>
      </c>
      <c r="C37" s="157">
        <v>20224.719101123595</v>
      </c>
      <c r="E37" s="156">
        <v>43533</v>
      </c>
      <c r="F37" s="157">
        <v>19462.371298163678</v>
      </c>
      <c r="J37" s="156">
        <v>41402</v>
      </c>
      <c r="K37" s="157">
        <v>-10000</v>
      </c>
      <c r="M37" s="156">
        <v>41402</v>
      </c>
      <c r="N37" s="157">
        <v>-10000</v>
      </c>
      <c r="R37" s="156">
        <v>41739</v>
      </c>
      <c r="S37" s="157">
        <v>-10000</v>
      </c>
      <c r="U37" s="156">
        <v>41739</v>
      </c>
      <c r="V37" s="157">
        <v>-10000</v>
      </c>
    </row>
    <row r="38" spans="2:22" x14ac:dyDescent="0.45">
      <c r="B38" s="8" t="s">
        <v>9</v>
      </c>
      <c r="C38" s="9">
        <f>XIRR(C22:C37,B22:B37)</f>
        <v>0.25021354556083686</v>
      </c>
      <c r="E38" s="8" t="s">
        <v>9</v>
      </c>
      <c r="F38" s="9">
        <f>XIRR(F22:F37,E22:E37)</f>
        <v>0.14571283459663392</v>
      </c>
      <c r="J38" s="156">
        <v>41479</v>
      </c>
      <c r="K38" s="157">
        <v>-10000</v>
      </c>
      <c r="M38" s="156">
        <v>41479</v>
      </c>
      <c r="N38" s="157">
        <v>-10000</v>
      </c>
      <c r="R38" s="156">
        <v>41780</v>
      </c>
      <c r="S38" s="157">
        <v>-10000</v>
      </c>
      <c r="U38" s="156">
        <v>41780</v>
      </c>
      <c r="V38" s="157">
        <v>-10000</v>
      </c>
    </row>
    <row r="39" spans="2:22" s="1" customFormat="1" x14ac:dyDescent="0.45">
      <c r="B39" s="3" t="s">
        <v>28</v>
      </c>
      <c r="C39" s="140">
        <v>0.95199999999999996</v>
      </c>
      <c r="E39" s="3" t="s">
        <v>28</v>
      </c>
      <c r="F39" s="140">
        <v>0.62160000000000004</v>
      </c>
      <c r="J39" s="156">
        <v>41513</v>
      </c>
      <c r="K39" s="157">
        <v>-10000</v>
      </c>
      <c r="L39" s="155"/>
      <c r="M39" s="156">
        <v>41513</v>
      </c>
      <c r="N39" s="157">
        <v>-10000</v>
      </c>
      <c r="O39" s="155"/>
      <c r="P39" s="155"/>
      <c r="Q39" s="155"/>
      <c r="R39" s="156">
        <v>41780</v>
      </c>
      <c r="S39" s="157">
        <v>-10000</v>
      </c>
      <c r="T39" s="155"/>
      <c r="U39" s="156">
        <v>41780</v>
      </c>
      <c r="V39" s="157">
        <v>-10000</v>
      </c>
    </row>
    <row r="40" spans="2:22" x14ac:dyDescent="0.45">
      <c r="J40" s="156">
        <v>41553</v>
      </c>
      <c r="K40" s="157">
        <v>-10000</v>
      </c>
      <c r="M40" s="156">
        <v>41553</v>
      </c>
      <c r="N40" s="157">
        <v>-10000</v>
      </c>
      <c r="R40" s="156">
        <v>41789</v>
      </c>
      <c r="S40" s="157">
        <v>12183.908045977012</v>
      </c>
      <c r="U40" s="156">
        <v>41789</v>
      </c>
      <c r="V40" s="157">
        <v>12050.440232801075</v>
      </c>
    </row>
    <row r="41" spans="2:22" x14ac:dyDescent="0.45">
      <c r="B41" s="191" t="s">
        <v>12</v>
      </c>
      <c r="C41" s="192"/>
      <c r="E41" s="190" t="s">
        <v>21</v>
      </c>
      <c r="F41" s="190"/>
      <c r="J41" s="156">
        <v>41602</v>
      </c>
      <c r="K41" s="157">
        <v>-10000</v>
      </c>
      <c r="M41" s="156">
        <v>41602</v>
      </c>
      <c r="N41" s="157">
        <v>-10000</v>
      </c>
      <c r="R41" s="156">
        <v>41827</v>
      </c>
      <c r="S41" s="157">
        <v>20363.636363636364</v>
      </c>
      <c r="U41" s="156">
        <v>41827</v>
      </c>
      <c r="V41" s="157">
        <v>14493.229845334541</v>
      </c>
    </row>
    <row r="42" spans="2:22" x14ac:dyDescent="0.45">
      <c r="B42" s="156">
        <v>41294</v>
      </c>
      <c r="C42" s="157">
        <v>-10000</v>
      </c>
      <c r="E42" s="156">
        <v>41294</v>
      </c>
      <c r="F42" s="157">
        <v>-10000</v>
      </c>
      <c r="J42" s="156">
        <v>41513</v>
      </c>
      <c r="K42" s="157">
        <v>6521.739130434783</v>
      </c>
      <c r="M42" s="156">
        <v>41513</v>
      </c>
      <c r="N42" s="157">
        <v>9107.507089199542</v>
      </c>
      <c r="R42" s="156">
        <v>41828</v>
      </c>
      <c r="S42" s="157">
        <v>-10000</v>
      </c>
      <c r="U42" s="156">
        <v>41828</v>
      </c>
      <c r="V42" s="157">
        <v>-10000</v>
      </c>
    </row>
    <row r="43" spans="2:22" x14ac:dyDescent="0.45">
      <c r="B43" s="156">
        <v>41329</v>
      </c>
      <c r="C43" s="157">
        <v>-10000</v>
      </c>
      <c r="E43" s="156">
        <v>41329</v>
      </c>
      <c r="F43" s="157">
        <v>-10000</v>
      </c>
      <c r="J43" s="156">
        <v>41789</v>
      </c>
      <c r="K43" s="157">
        <v>12183.908045977012</v>
      </c>
      <c r="M43" s="156">
        <v>41789</v>
      </c>
      <c r="N43" s="157">
        <v>12050.440232801075</v>
      </c>
      <c r="R43" s="156">
        <v>41862</v>
      </c>
      <c r="S43" s="157">
        <v>30222.222222222223</v>
      </c>
      <c r="U43" s="156">
        <v>41862</v>
      </c>
      <c r="V43" s="157">
        <v>12411.279493573758</v>
      </c>
    </row>
    <row r="44" spans="2:22" x14ac:dyDescent="0.45">
      <c r="B44" s="156">
        <v>41388</v>
      </c>
      <c r="C44" s="157">
        <v>-10000</v>
      </c>
      <c r="E44" s="156">
        <v>41388</v>
      </c>
      <c r="F44" s="157">
        <v>-10000</v>
      </c>
      <c r="J44" s="156">
        <v>41644</v>
      </c>
      <c r="K44" s="157">
        <v>10526.315789473685</v>
      </c>
      <c r="M44" s="156">
        <v>41644</v>
      </c>
      <c r="N44" s="157">
        <v>10770.466321243523</v>
      </c>
      <c r="R44" s="156">
        <v>41875</v>
      </c>
      <c r="S44" s="157">
        <v>-10000</v>
      </c>
      <c r="U44" s="156">
        <v>41875</v>
      </c>
      <c r="V44" s="157">
        <v>-10000</v>
      </c>
    </row>
    <row r="45" spans="2:22" x14ac:dyDescent="0.45">
      <c r="B45" s="156">
        <v>41402</v>
      </c>
      <c r="C45" s="157">
        <v>-10000</v>
      </c>
      <c r="E45" s="156">
        <v>41402</v>
      </c>
      <c r="F45" s="157">
        <v>-10000</v>
      </c>
      <c r="J45" s="159">
        <v>44192</v>
      </c>
      <c r="K45" s="157">
        <v>162258.06451612903</v>
      </c>
      <c r="M45" s="159">
        <v>44192</v>
      </c>
      <c r="N45" s="157">
        <v>23498.249124562284</v>
      </c>
      <c r="R45" s="156">
        <v>41910</v>
      </c>
      <c r="S45" s="157">
        <v>40333.333333333336</v>
      </c>
      <c r="U45" s="156">
        <v>41910</v>
      </c>
      <c r="V45" s="157">
        <v>16392.604006163328</v>
      </c>
    </row>
    <row r="46" spans="2:22" x14ac:dyDescent="0.45">
      <c r="B46" s="156">
        <v>41479</v>
      </c>
      <c r="C46" s="157">
        <v>-10000</v>
      </c>
      <c r="E46" s="156">
        <v>41479</v>
      </c>
      <c r="F46" s="157">
        <v>-10000</v>
      </c>
      <c r="J46" s="160">
        <v>43904</v>
      </c>
      <c r="K46" s="157">
        <v>22736.842105263157</v>
      </c>
      <c r="M46" s="160">
        <v>43904</v>
      </c>
      <c r="N46" s="157">
        <v>16797.852428332182</v>
      </c>
      <c r="R46" s="156">
        <v>41924</v>
      </c>
      <c r="S46" s="157">
        <v>-10000</v>
      </c>
      <c r="U46" s="156">
        <v>41924</v>
      </c>
      <c r="V46" s="157">
        <v>-10000</v>
      </c>
    </row>
    <row r="47" spans="2:22" x14ac:dyDescent="0.45">
      <c r="B47" s="156">
        <v>41513</v>
      </c>
      <c r="C47" s="157">
        <v>-10000</v>
      </c>
      <c r="E47" s="156">
        <v>41513</v>
      </c>
      <c r="F47" s="157">
        <v>-10000</v>
      </c>
      <c r="J47" s="156">
        <v>43673</v>
      </c>
      <c r="K47" s="157">
        <v>18631.178707224335</v>
      </c>
      <c r="M47" s="156">
        <v>43673</v>
      </c>
      <c r="N47" s="157">
        <v>20304.956896551725</v>
      </c>
      <c r="R47" s="156">
        <v>41952</v>
      </c>
      <c r="S47" s="157">
        <v>17272.727272727272</v>
      </c>
      <c r="U47" s="156">
        <v>41952</v>
      </c>
      <c r="V47" s="157">
        <v>14914.765136536096</v>
      </c>
    </row>
    <row r="48" spans="2:22" x14ac:dyDescent="0.45">
      <c r="B48" s="156">
        <v>41553</v>
      </c>
      <c r="C48" s="157">
        <v>-10000</v>
      </c>
      <c r="E48" s="156">
        <v>41553</v>
      </c>
      <c r="F48" s="157">
        <v>-10000</v>
      </c>
      <c r="J48" s="156">
        <v>42036</v>
      </c>
      <c r="K48" s="157">
        <v>19361.702127659573</v>
      </c>
      <c r="M48" s="156">
        <v>42036</v>
      </c>
      <c r="N48" s="157">
        <v>14634.170854271355</v>
      </c>
      <c r="R48" s="156">
        <v>41963</v>
      </c>
      <c r="S48" s="157">
        <v>6296.2962962962965</v>
      </c>
      <c r="U48" s="156">
        <v>41963</v>
      </c>
      <c r="V48" s="157">
        <v>11023.776773432895</v>
      </c>
    </row>
    <row r="49" spans="2:22" x14ac:dyDescent="0.45">
      <c r="B49" s="156">
        <v>41602</v>
      </c>
      <c r="C49" s="157">
        <v>-10000</v>
      </c>
      <c r="E49" s="156">
        <v>41602</v>
      </c>
      <c r="F49" s="157">
        <v>-10000</v>
      </c>
      <c r="J49" s="156">
        <v>42597</v>
      </c>
      <c r="K49" s="157">
        <v>58109.45273631841</v>
      </c>
      <c r="M49" s="156">
        <v>42597</v>
      </c>
      <c r="N49" s="157">
        <v>13619.995146809026</v>
      </c>
      <c r="R49" s="156">
        <v>41968</v>
      </c>
      <c r="S49" s="157">
        <v>-10000</v>
      </c>
      <c r="U49" s="156">
        <v>41968</v>
      </c>
      <c r="V49" s="157">
        <v>-10000</v>
      </c>
    </row>
    <row r="50" spans="2:22" x14ac:dyDescent="0.45">
      <c r="B50" s="156">
        <v>41513</v>
      </c>
      <c r="C50" s="157">
        <v>6521.739130434783</v>
      </c>
      <c r="E50" s="156">
        <v>41513</v>
      </c>
      <c r="F50" s="157">
        <v>9107.507089199542</v>
      </c>
      <c r="J50" s="156">
        <v>41640</v>
      </c>
      <c r="K50" s="157">
        <v>-10000</v>
      </c>
      <c r="M50" s="156">
        <v>41640</v>
      </c>
      <c r="N50" s="157">
        <v>-10000</v>
      </c>
      <c r="R50" s="156">
        <v>42024</v>
      </c>
      <c r="S50" s="157">
        <v>-10000</v>
      </c>
      <c r="U50" s="156">
        <v>42024</v>
      </c>
      <c r="V50" s="157">
        <v>-10000</v>
      </c>
    </row>
    <row r="51" spans="2:22" x14ac:dyDescent="0.45">
      <c r="B51" s="156">
        <v>41789</v>
      </c>
      <c r="C51" s="157">
        <v>12183.908045977012</v>
      </c>
      <c r="E51" s="156">
        <v>41789</v>
      </c>
      <c r="F51" s="157">
        <v>12050.440232801075</v>
      </c>
      <c r="J51" s="156">
        <v>41694</v>
      </c>
      <c r="K51" s="157">
        <v>-10000</v>
      </c>
      <c r="M51" s="156">
        <v>41694</v>
      </c>
      <c r="N51" s="157">
        <v>-10000</v>
      </c>
      <c r="R51" s="156">
        <v>42036</v>
      </c>
      <c r="S51" s="157">
        <v>19361.702127659573</v>
      </c>
      <c r="U51" s="156">
        <v>42036</v>
      </c>
      <c r="V51" s="157">
        <v>14634.170854271355</v>
      </c>
    </row>
    <row r="52" spans="2:22" x14ac:dyDescent="0.45">
      <c r="B52" s="156">
        <v>41644</v>
      </c>
      <c r="C52" s="157">
        <v>10526.315789473685</v>
      </c>
      <c r="E52" s="156">
        <v>41644</v>
      </c>
      <c r="F52" s="157">
        <v>10770.466321243523</v>
      </c>
      <c r="J52" s="156">
        <v>41739</v>
      </c>
      <c r="K52" s="157">
        <v>-10000</v>
      </c>
      <c r="M52" s="156">
        <v>41739</v>
      </c>
      <c r="N52" s="157">
        <v>-10000</v>
      </c>
      <c r="R52" s="156">
        <v>42060</v>
      </c>
      <c r="S52" s="157">
        <v>-10000</v>
      </c>
      <c r="U52" s="156">
        <v>42060</v>
      </c>
      <c r="V52" s="157">
        <v>-10000</v>
      </c>
    </row>
    <row r="53" spans="2:22" x14ac:dyDescent="0.45">
      <c r="B53" s="159">
        <v>44192</v>
      </c>
      <c r="C53" s="157">
        <v>162258.06451612903</v>
      </c>
      <c r="E53" s="159">
        <v>44192</v>
      </c>
      <c r="F53" s="157">
        <v>23498.249124562284</v>
      </c>
      <c r="J53" s="156">
        <v>41780</v>
      </c>
      <c r="K53" s="157">
        <v>-10000</v>
      </c>
      <c r="M53" s="156">
        <v>41780</v>
      </c>
      <c r="N53" s="157">
        <v>-10000</v>
      </c>
      <c r="R53" s="156">
        <v>42113</v>
      </c>
      <c r="S53" s="157">
        <v>-10000</v>
      </c>
      <c r="U53" s="156">
        <v>42113</v>
      </c>
      <c r="V53" s="157">
        <v>-10000</v>
      </c>
    </row>
    <row r="54" spans="2:22" x14ac:dyDescent="0.45">
      <c r="B54" s="160">
        <v>43904</v>
      </c>
      <c r="C54" s="157">
        <v>22736.842105263157</v>
      </c>
      <c r="E54" s="160">
        <v>43904</v>
      </c>
      <c r="F54" s="157">
        <v>16797.852428332182</v>
      </c>
      <c r="J54" s="156">
        <v>41780</v>
      </c>
      <c r="K54" s="157">
        <v>-10000</v>
      </c>
      <c r="M54" s="156">
        <v>41780</v>
      </c>
      <c r="N54" s="157">
        <v>-10000</v>
      </c>
      <c r="R54" s="156">
        <v>42133</v>
      </c>
      <c r="S54" s="157">
        <v>10619.469026548672</v>
      </c>
      <c r="U54" s="156">
        <v>42133</v>
      </c>
      <c r="V54" s="157">
        <v>9521.946829133205</v>
      </c>
    </row>
    <row r="55" spans="2:22" x14ac:dyDescent="0.45">
      <c r="B55" s="156">
        <v>43673</v>
      </c>
      <c r="C55" s="157">
        <v>18631.178707224335</v>
      </c>
      <c r="E55" s="156">
        <v>43673</v>
      </c>
      <c r="F55" s="157">
        <v>20304.956896551725</v>
      </c>
      <c r="J55" s="156">
        <v>41828</v>
      </c>
      <c r="K55" s="157">
        <v>-10000</v>
      </c>
      <c r="M55" s="156">
        <v>41828</v>
      </c>
      <c r="N55" s="157">
        <v>-10000</v>
      </c>
      <c r="R55" s="156">
        <v>42163</v>
      </c>
      <c r="S55" s="157">
        <v>-10000</v>
      </c>
      <c r="U55" s="156">
        <v>42163</v>
      </c>
      <c r="V55" s="157">
        <v>-10000</v>
      </c>
    </row>
    <row r="56" spans="2:22" x14ac:dyDescent="0.45">
      <c r="B56" s="156">
        <v>42036</v>
      </c>
      <c r="C56" s="157">
        <v>19361.702127659573</v>
      </c>
      <c r="E56" s="156">
        <v>42036</v>
      </c>
      <c r="F56" s="157">
        <v>14634.170854271355</v>
      </c>
      <c r="J56" s="156">
        <v>41875</v>
      </c>
      <c r="K56" s="157">
        <v>-10000</v>
      </c>
      <c r="M56" s="156">
        <v>41875</v>
      </c>
      <c r="N56" s="157">
        <v>-10000</v>
      </c>
      <c r="R56" s="156">
        <v>42197</v>
      </c>
      <c r="S56" s="157">
        <v>12904.761904761905</v>
      </c>
      <c r="U56" s="156">
        <v>42197</v>
      </c>
      <c r="V56" s="157">
        <v>9862.7865961199295</v>
      </c>
    </row>
    <row r="57" spans="2:22" x14ac:dyDescent="0.45">
      <c r="B57" s="156">
        <v>42597</v>
      </c>
      <c r="C57" s="157">
        <v>58109.45273631841</v>
      </c>
      <c r="E57" s="156">
        <v>42597</v>
      </c>
      <c r="F57" s="157">
        <v>13619.995146809026</v>
      </c>
      <c r="J57" s="156">
        <v>41924</v>
      </c>
      <c r="K57" s="157">
        <v>-10000</v>
      </c>
      <c r="M57" s="156">
        <v>41924</v>
      </c>
      <c r="N57" s="157">
        <v>-10000</v>
      </c>
      <c r="R57" s="156">
        <v>42214</v>
      </c>
      <c r="S57" s="157">
        <v>-10000</v>
      </c>
      <c r="U57" s="156">
        <v>42214</v>
      </c>
      <c r="V57" s="157">
        <v>-10000</v>
      </c>
    </row>
    <row r="58" spans="2:22" x14ac:dyDescent="0.45">
      <c r="B58" s="8" t="s">
        <v>9</v>
      </c>
      <c r="C58" s="9">
        <f>XIRR(C42:C57,B42:B57)</f>
        <v>0.35704112648963937</v>
      </c>
      <c r="E58" s="8" t="s">
        <v>9</v>
      </c>
      <c r="F58" s="9">
        <f>XIRR(F42:F57,E42:E57)</f>
        <v>0.11804141402244567</v>
      </c>
      <c r="J58" s="156">
        <v>41968</v>
      </c>
      <c r="K58" s="157">
        <v>-10000</v>
      </c>
      <c r="M58" s="156">
        <v>41968</v>
      </c>
      <c r="N58" s="157">
        <v>-10000</v>
      </c>
      <c r="R58" s="156">
        <v>42267</v>
      </c>
      <c r="S58" s="157">
        <v>-10000</v>
      </c>
      <c r="U58" s="156">
        <v>42267</v>
      </c>
      <c r="V58" s="157">
        <v>-10000</v>
      </c>
    </row>
    <row r="59" spans="2:22" s="1" customFormat="1" x14ac:dyDescent="0.45">
      <c r="B59" s="3" t="s">
        <v>28</v>
      </c>
      <c r="C59" s="140">
        <v>2.8791000000000002</v>
      </c>
      <c r="E59" s="3" t="s">
        <v>28</v>
      </c>
      <c r="F59" s="140">
        <v>0.50980000000000003</v>
      </c>
      <c r="J59" s="156">
        <v>43344</v>
      </c>
      <c r="K59" s="157">
        <v>67761.904761904763</v>
      </c>
      <c r="L59" s="155"/>
      <c r="M59" s="156">
        <v>43344</v>
      </c>
      <c r="N59" s="157">
        <v>18499.281953087604</v>
      </c>
      <c r="O59" s="155"/>
      <c r="P59" s="155"/>
      <c r="Q59" s="155"/>
      <c r="R59" s="156">
        <v>42312</v>
      </c>
      <c r="S59" s="157">
        <v>-10000</v>
      </c>
      <c r="T59" s="155"/>
      <c r="U59" s="156">
        <v>42312</v>
      </c>
      <c r="V59" s="157">
        <v>-10000</v>
      </c>
    </row>
    <row r="60" spans="2:22" x14ac:dyDescent="0.45">
      <c r="J60" s="156">
        <v>41862</v>
      </c>
      <c r="K60" s="157">
        <v>30222.222222222223</v>
      </c>
      <c r="M60" s="156">
        <v>41862</v>
      </c>
      <c r="N60" s="157">
        <v>12411.279493573758</v>
      </c>
      <c r="R60" s="156">
        <v>42358</v>
      </c>
      <c r="S60" s="157">
        <v>26181.818181818184</v>
      </c>
      <c r="U60" s="156">
        <v>42358</v>
      </c>
      <c r="V60" s="157">
        <v>8954.0350877192977</v>
      </c>
    </row>
    <row r="61" spans="2:22" x14ac:dyDescent="0.45">
      <c r="B61" s="191" t="s">
        <v>13</v>
      </c>
      <c r="C61" s="192"/>
      <c r="E61" s="190" t="s">
        <v>22</v>
      </c>
      <c r="F61" s="190"/>
      <c r="J61" s="156">
        <v>42603</v>
      </c>
      <c r="K61" s="157">
        <v>22957.74647887324</v>
      </c>
      <c r="M61" s="156">
        <v>42603</v>
      </c>
      <c r="N61" s="157">
        <v>12360.865724381625</v>
      </c>
      <c r="R61" s="156">
        <v>42380</v>
      </c>
      <c r="S61" s="157">
        <v>13460</v>
      </c>
      <c r="U61" s="156">
        <v>42380</v>
      </c>
      <c r="V61" s="157">
        <v>8558.2790360947347</v>
      </c>
    </row>
    <row r="62" spans="2:22" x14ac:dyDescent="0.45">
      <c r="B62" s="156">
        <v>41640</v>
      </c>
      <c r="C62" s="157">
        <v>-10000</v>
      </c>
      <c r="E62" s="156">
        <v>41640</v>
      </c>
      <c r="F62" s="157">
        <v>-10000</v>
      </c>
      <c r="J62" s="156">
        <v>43078</v>
      </c>
      <c r="K62" s="157">
        <v>23882.352941176468</v>
      </c>
      <c r="M62" s="156">
        <v>43078</v>
      </c>
      <c r="N62" s="157">
        <v>13655.030800821354</v>
      </c>
      <c r="R62" s="156">
        <v>42393</v>
      </c>
      <c r="S62" s="157">
        <v>-10000</v>
      </c>
      <c r="U62" s="156">
        <v>42393</v>
      </c>
      <c r="V62" s="157">
        <v>-10000</v>
      </c>
    </row>
    <row r="63" spans="2:22" x14ac:dyDescent="0.45">
      <c r="B63" s="156">
        <v>41694</v>
      </c>
      <c r="C63" s="157">
        <v>-10000</v>
      </c>
      <c r="E63" s="156">
        <v>41694</v>
      </c>
      <c r="F63" s="157">
        <v>-10000</v>
      </c>
      <c r="J63" s="159">
        <v>44192</v>
      </c>
      <c r="K63" s="157">
        <v>48727.272727272728</v>
      </c>
      <c r="M63" s="159">
        <v>44192</v>
      </c>
      <c r="N63" s="157">
        <v>19290.759753593429</v>
      </c>
      <c r="R63" s="156">
        <v>42450</v>
      </c>
      <c r="S63" s="157">
        <v>-10000</v>
      </c>
      <c r="U63" s="156">
        <v>42450</v>
      </c>
      <c r="V63" s="157">
        <v>-10000</v>
      </c>
    </row>
    <row r="64" spans="2:22" x14ac:dyDescent="0.45">
      <c r="B64" s="156">
        <v>41739</v>
      </c>
      <c r="C64" s="157">
        <v>-10000</v>
      </c>
      <c r="E64" s="156">
        <v>41739</v>
      </c>
      <c r="F64" s="157">
        <v>-10000</v>
      </c>
      <c r="J64" s="156">
        <v>41963</v>
      </c>
      <c r="K64" s="157">
        <v>6296.2962962962965</v>
      </c>
      <c r="M64" s="156">
        <v>41963</v>
      </c>
      <c r="N64" s="157">
        <v>11023.776773432895</v>
      </c>
      <c r="R64" s="156">
        <v>42518</v>
      </c>
      <c r="S64" s="157">
        <v>-10000</v>
      </c>
      <c r="U64" s="156">
        <v>42518</v>
      </c>
      <c r="V64" s="157">
        <v>-10000</v>
      </c>
    </row>
    <row r="65" spans="2:22" x14ac:dyDescent="0.45">
      <c r="B65" s="156">
        <v>41780</v>
      </c>
      <c r="C65" s="157">
        <v>-10000</v>
      </c>
      <c r="E65" s="156">
        <v>41780</v>
      </c>
      <c r="F65" s="157">
        <v>-10000</v>
      </c>
      <c r="J65" s="156">
        <v>42597</v>
      </c>
      <c r="K65" s="157">
        <v>24597.701149425287</v>
      </c>
      <c r="M65" s="156">
        <v>42597</v>
      </c>
      <c r="N65" s="157">
        <v>10615.425350834057</v>
      </c>
      <c r="R65" s="156">
        <v>42575</v>
      </c>
      <c r="S65" s="157">
        <v>-10000</v>
      </c>
      <c r="U65" s="156">
        <v>42575</v>
      </c>
      <c r="V65" s="157">
        <v>-10000</v>
      </c>
    </row>
    <row r="66" spans="2:22" x14ac:dyDescent="0.45">
      <c r="B66" s="156">
        <v>41780</v>
      </c>
      <c r="C66" s="157">
        <v>-10000</v>
      </c>
      <c r="E66" s="156">
        <v>41780</v>
      </c>
      <c r="F66" s="157">
        <v>-10000</v>
      </c>
      <c r="J66" s="156">
        <v>42876</v>
      </c>
      <c r="K66" s="157">
        <v>16911.111111111109</v>
      </c>
      <c r="M66" s="156">
        <v>42876</v>
      </c>
      <c r="N66" s="157">
        <v>11561.669829222012</v>
      </c>
      <c r="R66" s="156">
        <v>42597</v>
      </c>
      <c r="S66" s="157">
        <v>58109.45273631841</v>
      </c>
      <c r="U66" s="156">
        <v>42597</v>
      </c>
      <c r="V66" s="157">
        <v>13619.995146809026</v>
      </c>
    </row>
    <row r="67" spans="2:22" x14ac:dyDescent="0.45">
      <c r="B67" s="156">
        <v>41828</v>
      </c>
      <c r="C67" s="157">
        <v>-10000</v>
      </c>
      <c r="E67" s="156">
        <v>41828</v>
      </c>
      <c r="F67" s="157">
        <v>-10000</v>
      </c>
      <c r="J67" s="156">
        <v>42197</v>
      </c>
      <c r="K67" s="157">
        <v>12904.761904761905</v>
      </c>
      <c r="M67" s="156">
        <v>42197</v>
      </c>
      <c r="N67" s="157">
        <v>9862.7865961199295</v>
      </c>
      <c r="R67" s="156">
        <v>42597</v>
      </c>
      <c r="S67" s="157">
        <v>24597.701149425287</v>
      </c>
      <c r="U67" s="156">
        <v>42597</v>
      </c>
      <c r="V67" s="157">
        <v>10615.425350834057</v>
      </c>
    </row>
    <row r="68" spans="2:22" x14ac:dyDescent="0.45">
      <c r="B68" s="156">
        <v>41875</v>
      </c>
      <c r="C68" s="157">
        <v>-10000</v>
      </c>
      <c r="E68" s="156">
        <v>41875</v>
      </c>
      <c r="F68" s="157">
        <v>-10000</v>
      </c>
      <c r="J68" s="156">
        <v>42024</v>
      </c>
      <c r="K68" s="157">
        <v>-10000</v>
      </c>
      <c r="M68" s="156">
        <v>42024</v>
      </c>
      <c r="N68" s="157">
        <v>-10000</v>
      </c>
      <c r="R68" s="156">
        <v>42603</v>
      </c>
      <c r="S68" s="157">
        <v>22957.74647887324</v>
      </c>
      <c r="U68" s="156">
        <v>42603</v>
      </c>
      <c r="V68" s="157">
        <v>12360.865724381625</v>
      </c>
    </row>
    <row r="69" spans="2:22" x14ac:dyDescent="0.45">
      <c r="B69" s="156">
        <v>41924</v>
      </c>
      <c r="C69" s="157">
        <v>-10000</v>
      </c>
      <c r="E69" s="156">
        <v>41924</v>
      </c>
      <c r="F69" s="157">
        <v>-10000</v>
      </c>
      <c r="J69" s="156">
        <v>42060</v>
      </c>
      <c r="K69" s="157">
        <v>-10000</v>
      </c>
      <c r="M69" s="156">
        <v>42060</v>
      </c>
      <c r="N69" s="157">
        <v>-10000</v>
      </c>
      <c r="R69" s="156">
        <v>42638</v>
      </c>
      <c r="S69" s="157">
        <v>-10000</v>
      </c>
      <c r="U69" s="156">
        <v>42638</v>
      </c>
      <c r="V69" s="157">
        <v>-10000</v>
      </c>
    </row>
    <row r="70" spans="2:22" x14ac:dyDescent="0.45">
      <c r="B70" s="156">
        <v>41968</v>
      </c>
      <c r="C70" s="157">
        <v>-10000</v>
      </c>
      <c r="E70" s="156">
        <v>41968</v>
      </c>
      <c r="F70" s="157">
        <v>-10000</v>
      </c>
      <c r="J70" s="156">
        <v>42113</v>
      </c>
      <c r="K70" s="157">
        <v>-10000</v>
      </c>
      <c r="M70" s="156">
        <v>42113</v>
      </c>
      <c r="N70" s="157">
        <v>-10000</v>
      </c>
      <c r="R70" s="156">
        <v>42680</v>
      </c>
      <c r="S70" s="157">
        <v>9132.9479768786114</v>
      </c>
      <c r="U70" s="156">
        <v>42680</v>
      </c>
      <c r="V70" s="157">
        <v>9965.5753040224499</v>
      </c>
    </row>
    <row r="71" spans="2:22" x14ac:dyDescent="0.45">
      <c r="B71" s="156">
        <v>43344</v>
      </c>
      <c r="C71" s="157">
        <v>67761.904761904763</v>
      </c>
      <c r="E71" s="156">
        <v>43344</v>
      </c>
      <c r="F71" s="157">
        <v>18499.281953087604</v>
      </c>
      <c r="J71" s="156">
        <v>42163</v>
      </c>
      <c r="K71" s="157">
        <v>-10000</v>
      </c>
      <c r="M71" s="156">
        <v>42163</v>
      </c>
      <c r="N71" s="157">
        <v>-10000</v>
      </c>
      <c r="R71" s="156">
        <v>42687</v>
      </c>
      <c r="S71" s="157">
        <v>12871.690427698573</v>
      </c>
      <c r="U71" s="156">
        <v>42687</v>
      </c>
      <c r="V71" s="157">
        <v>10228.460276898433</v>
      </c>
    </row>
    <row r="72" spans="2:22" x14ac:dyDescent="0.45">
      <c r="B72" s="156">
        <v>41862</v>
      </c>
      <c r="C72" s="157">
        <v>30222.222222222223</v>
      </c>
      <c r="E72" s="156">
        <v>41862</v>
      </c>
      <c r="F72" s="157">
        <v>12411.279493573758</v>
      </c>
      <c r="J72" s="156">
        <v>42214</v>
      </c>
      <c r="K72" s="157">
        <v>-10000</v>
      </c>
      <c r="M72" s="156">
        <v>42214</v>
      </c>
      <c r="N72" s="157">
        <v>-10000</v>
      </c>
      <c r="R72" s="156">
        <v>42701</v>
      </c>
      <c r="S72" s="157">
        <v>-10000</v>
      </c>
      <c r="U72" s="156">
        <v>42701</v>
      </c>
      <c r="V72" s="157">
        <v>-10000</v>
      </c>
    </row>
    <row r="73" spans="2:22" x14ac:dyDescent="0.45">
      <c r="B73" s="156">
        <v>42603</v>
      </c>
      <c r="C73" s="157">
        <v>22957.74647887324</v>
      </c>
      <c r="E73" s="156">
        <v>42603</v>
      </c>
      <c r="F73" s="157">
        <v>12360.865724381625</v>
      </c>
      <c r="J73" s="156">
        <v>42267</v>
      </c>
      <c r="K73" s="157">
        <v>-10000</v>
      </c>
      <c r="M73" s="156">
        <v>42267</v>
      </c>
      <c r="N73" s="157">
        <v>-10000</v>
      </c>
      <c r="R73" s="156">
        <v>42761</v>
      </c>
      <c r="S73" s="157">
        <v>-10000</v>
      </c>
      <c r="U73" s="156">
        <v>42761</v>
      </c>
      <c r="V73" s="157">
        <v>-10000</v>
      </c>
    </row>
    <row r="74" spans="2:22" x14ac:dyDescent="0.45">
      <c r="B74" s="156">
        <v>43078</v>
      </c>
      <c r="C74" s="157">
        <v>23882.352941176468</v>
      </c>
      <c r="E74" s="156">
        <v>43078</v>
      </c>
      <c r="F74" s="157">
        <v>13655.030800821354</v>
      </c>
      <c r="J74" s="156">
        <v>42312</v>
      </c>
      <c r="K74" s="157">
        <v>-10000</v>
      </c>
      <c r="M74" s="156">
        <v>42312</v>
      </c>
      <c r="N74" s="157">
        <v>-10000</v>
      </c>
      <c r="R74" s="156">
        <v>42767</v>
      </c>
      <c r="S74" s="157">
        <v>16619.31818181818</v>
      </c>
      <c r="U74" s="156">
        <v>42767</v>
      </c>
      <c r="V74" s="157">
        <v>10121.929288206307</v>
      </c>
    </row>
    <row r="75" spans="2:22" x14ac:dyDescent="0.45">
      <c r="B75" s="159">
        <v>44192</v>
      </c>
      <c r="C75" s="157">
        <v>48727.272727272728</v>
      </c>
      <c r="E75" s="159">
        <v>44192</v>
      </c>
      <c r="F75" s="157">
        <v>19290.759753593429</v>
      </c>
      <c r="J75" s="156">
        <v>42133</v>
      </c>
      <c r="K75" s="157">
        <v>10619.469026548672</v>
      </c>
      <c r="M75" s="156">
        <v>42133</v>
      </c>
      <c r="N75" s="157">
        <v>9521.946829133205</v>
      </c>
      <c r="R75" s="156">
        <v>42820</v>
      </c>
      <c r="S75" s="157">
        <v>-10000</v>
      </c>
      <c r="U75" s="156">
        <v>42820</v>
      </c>
      <c r="V75" s="157">
        <v>-10000</v>
      </c>
    </row>
    <row r="76" spans="2:22" x14ac:dyDescent="0.45">
      <c r="B76" s="156">
        <v>41963</v>
      </c>
      <c r="C76" s="157">
        <v>6296.2962962962965</v>
      </c>
      <c r="E76" s="156">
        <v>41963</v>
      </c>
      <c r="F76" s="157">
        <v>11023.776773432895</v>
      </c>
      <c r="J76" s="156">
        <v>42380</v>
      </c>
      <c r="K76" s="157">
        <v>13460</v>
      </c>
      <c r="M76" s="156">
        <v>42380</v>
      </c>
      <c r="N76" s="157">
        <v>8558.2790360947347</v>
      </c>
      <c r="R76" s="156">
        <v>42869</v>
      </c>
      <c r="S76" s="157">
        <v>15254.237288135595</v>
      </c>
      <c r="U76" s="156">
        <v>42869</v>
      </c>
      <c r="V76" s="157">
        <v>11368.960192821904</v>
      </c>
    </row>
    <row r="77" spans="2:22" x14ac:dyDescent="0.45">
      <c r="B77" s="156">
        <v>42597</v>
      </c>
      <c r="C77" s="157">
        <v>24597.701149425287</v>
      </c>
      <c r="E77" s="156">
        <v>42597</v>
      </c>
      <c r="F77" s="157">
        <v>10615.425350834057</v>
      </c>
      <c r="J77" s="156">
        <v>42358</v>
      </c>
      <c r="K77" s="157">
        <v>26181.818181818184</v>
      </c>
      <c r="M77" s="156">
        <v>42358</v>
      </c>
      <c r="N77" s="157">
        <v>8954.0350877192977</v>
      </c>
      <c r="R77" s="156">
        <v>42876</v>
      </c>
      <c r="S77" s="157">
        <v>16911.111111111109</v>
      </c>
      <c r="U77" s="156">
        <v>42876</v>
      </c>
      <c r="V77" s="157">
        <v>11561.669829222012</v>
      </c>
    </row>
    <row r="78" spans="2:22" x14ac:dyDescent="0.45">
      <c r="B78" s="156">
        <v>42876</v>
      </c>
      <c r="C78" s="157">
        <v>16911.111111111109</v>
      </c>
      <c r="E78" s="156">
        <v>42876</v>
      </c>
      <c r="F78" s="157">
        <v>11561.669829222012</v>
      </c>
      <c r="J78" s="156">
        <v>43631</v>
      </c>
      <c r="K78" s="157">
        <v>9139.7849462365593</v>
      </c>
      <c r="M78" s="156">
        <v>43631</v>
      </c>
      <c r="N78" s="157">
        <v>14874.637107416203</v>
      </c>
      <c r="R78" s="156">
        <v>42883</v>
      </c>
      <c r="S78" s="157">
        <v>-10000</v>
      </c>
      <c r="U78" s="156">
        <v>42883</v>
      </c>
      <c r="V78" s="157">
        <v>-10000</v>
      </c>
    </row>
    <row r="79" spans="2:22" x14ac:dyDescent="0.45">
      <c r="B79" s="156">
        <v>42197</v>
      </c>
      <c r="C79" s="157">
        <v>12904.761904761905</v>
      </c>
      <c r="E79" s="156">
        <v>42197</v>
      </c>
      <c r="F79" s="157">
        <v>9862.7865961199295</v>
      </c>
      <c r="J79" s="156">
        <v>42897</v>
      </c>
      <c r="K79" s="157">
        <v>9814.8148148148157</v>
      </c>
      <c r="M79" s="156">
        <v>42897</v>
      </c>
      <c r="N79" s="157">
        <v>11342.016471356528</v>
      </c>
      <c r="R79" s="156">
        <v>42897</v>
      </c>
      <c r="S79" s="157">
        <v>9814.8148148148157</v>
      </c>
      <c r="U79" s="156">
        <v>42897</v>
      </c>
      <c r="V79" s="157">
        <v>11342.016471356528</v>
      </c>
    </row>
    <row r="80" spans="2:22" x14ac:dyDescent="0.45">
      <c r="B80" s="8" t="s">
        <v>9</v>
      </c>
      <c r="C80" s="9">
        <f>XIRR(C62:C79,B62:B79)</f>
        <v>0.47929876446723929</v>
      </c>
      <c r="E80" s="8" t="s">
        <v>9</v>
      </c>
      <c r="F80" s="9">
        <f>XIRR(F62:F79,E62:E79)</f>
        <v>0.10733051896095275</v>
      </c>
      <c r="J80" s="156">
        <v>42687</v>
      </c>
      <c r="K80" s="157">
        <v>12871.690427698573</v>
      </c>
      <c r="M80" s="156">
        <v>42687</v>
      </c>
      <c r="N80" s="157">
        <v>10228.460276898433</v>
      </c>
      <c r="R80" s="156">
        <v>42904</v>
      </c>
      <c r="S80" s="157">
        <v>30000</v>
      </c>
      <c r="U80" s="156">
        <v>42904</v>
      </c>
      <c r="V80" s="157">
        <v>12281.895119829154</v>
      </c>
    </row>
    <row r="81" spans="2:22" s="1" customFormat="1" x14ac:dyDescent="0.45">
      <c r="B81" s="3" t="s">
        <v>28</v>
      </c>
      <c r="C81" s="140">
        <v>1.8250999999999999</v>
      </c>
      <c r="E81" s="3" t="s">
        <v>28</v>
      </c>
      <c r="F81" s="140">
        <v>0.32529999999999998</v>
      </c>
      <c r="J81" s="156">
        <v>42869</v>
      </c>
      <c r="K81" s="157">
        <v>15254.237288135595</v>
      </c>
      <c r="L81" s="155"/>
      <c r="M81" s="156">
        <v>42869</v>
      </c>
      <c r="N81" s="157">
        <v>11368.960192821904</v>
      </c>
      <c r="O81" s="155"/>
      <c r="P81" s="155"/>
      <c r="Q81" s="155"/>
      <c r="R81" s="156">
        <v>42939</v>
      </c>
      <c r="S81" s="157">
        <v>-10000</v>
      </c>
      <c r="T81" s="155"/>
      <c r="U81" s="156">
        <v>42939</v>
      </c>
      <c r="V81" s="157">
        <v>-10000</v>
      </c>
    </row>
    <row r="82" spans="2:22" x14ac:dyDescent="0.45">
      <c r="J82" s="156">
        <v>42393</v>
      </c>
      <c r="K82" s="157">
        <v>-10000</v>
      </c>
      <c r="M82" s="156">
        <v>42393</v>
      </c>
      <c r="N82" s="157">
        <v>-10000</v>
      </c>
      <c r="R82" s="156">
        <v>43008</v>
      </c>
      <c r="S82" s="157">
        <v>-10000</v>
      </c>
      <c r="U82" s="156">
        <v>43008</v>
      </c>
      <c r="V82" s="157">
        <v>-10000</v>
      </c>
    </row>
    <row r="83" spans="2:22" x14ac:dyDescent="0.45">
      <c r="B83" s="193" t="s">
        <v>14</v>
      </c>
      <c r="C83" s="194"/>
      <c r="E83" s="190" t="s">
        <v>23</v>
      </c>
      <c r="F83" s="190"/>
      <c r="J83" s="156">
        <v>42450</v>
      </c>
      <c r="K83" s="157">
        <v>-10000</v>
      </c>
      <c r="M83" s="156">
        <v>42450</v>
      </c>
      <c r="N83" s="157">
        <v>-10000</v>
      </c>
      <c r="R83" s="156">
        <v>43063</v>
      </c>
      <c r="S83" s="157">
        <v>-10000</v>
      </c>
      <c r="U83" s="156">
        <v>43063</v>
      </c>
      <c r="V83" s="157">
        <v>-10000</v>
      </c>
    </row>
    <row r="84" spans="2:22" x14ac:dyDescent="0.45">
      <c r="B84" s="156">
        <v>42024</v>
      </c>
      <c r="C84" s="157">
        <v>-10000</v>
      </c>
      <c r="E84" s="156">
        <v>42024</v>
      </c>
      <c r="F84" s="157">
        <v>-10000</v>
      </c>
      <c r="J84" s="156">
        <v>42518</v>
      </c>
      <c r="K84" s="157">
        <v>-10000</v>
      </c>
      <c r="M84" s="156">
        <v>42518</v>
      </c>
      <c r="N84" s="157">
        <v>-10000</v>
      </c>
      <c r="R84" s="156">
        <v>43078</v>
      </c>
      <c r="S84" s="157">
        <v>23882.352941176468</v>
      </c>
      <c r="U84" s="156">
        <v>43078</v>
      </c>
      <c r="V84" s="157">
        <v>13655.030800821354</v>
      </c>
    </row>
    <row r="85" spans="2:22" x14ac:dyDescent="0.45">
      <c r="B85" s="156">
        <v>42060</v>
      </c>
      <c r="C85" s="157">
        <v>-10000</v>
      </c>
      <c r="E85" s="156">
        <v>42060</v>
      </c>
      <c r="F85" s="157">
        <v>-10000</v>
      </c>
      <c r="J85" s="156">
        <v>42575</v>
      </c>
      <c r="K85" s="157">
        <v>-10000</v>
      </c>
      <c r="M85" s="156">
        <v>42575</v>
      </c>
      <c r="N85" s="157">
        <v>-10000</v>
      </c>
      <c r="R85" s="156">
        <v>43078</v>
      </c>
      <c r="S85" s="157">
        <v>25166.666666666664</v>
      </c>
      <c r="U85" s="156">
        <v>43078</v>
      </c>
      <c r="V85" s="157">
        <v>12634.898920808633</v>
      </c>
    </row>
    <row r="86" spans="2:22" x14ac:dyDescent="0.45">
      <c r="B86" s="156">
        <v>42113</v>
      </c>
      <c r="C86" s="157">
        <v>-10000</v>
      </c>
      <c r="E86" s="156">
        <v>42113</v>
      </c>
      <c r="F86" s="157">
        <v>-10000</v>
      </c>
      <c r="J86" s="156">
        <v>42638</v>
      </c>
      <c r="K86" s="157">
        <v>-10000</v>
      </c>
      <c r="M86" s="156">
        <v>42638</v>
      </c>
      <c r="N86" s="157">
        <v>-10000</v>
      </c>
      <c r="R86" s="156">
        <v>43121</v>
      </c>
      <c r="S86" s="157">
        <v>-10000</v>
      </c>
      <c r="U86" s="156">
        <v>43121</v>
      </c>
      <c r="V86" s="157">
        <v>-10000</v>
      </c>
    </row>
    <row r="87" spans="2:22" x14ac:dyDescent="0.45">
      <c r="B87" s="156">
        <v>42163</v>
      </c>
      <c r="C87" s="157">
        <v>-10000</v>
      </c>
      <c r="E87" s="156">
        <v>42163</v>
      </c>
      <c r="F87" s="157">
        <v>-10000</v>
      </c>
      <c r="J87" s="156">
        <v>42701</v>
      </c>
      <c r="K87" s="157">
        <v>-10000</v>
      </c>
      <c r="M87" s="156">
        <v>42701</v>
      </c>
      <c r="N87" s="157">
        <v>-10000</v>
      </c>
      <c r="R87" s="156">
        <v>43128</v>
      </c>
      <c r="S87" s="157">
        <v>15500</v>
      </c>
      <c r="U87" s="156">
        <v>43128</v>
      </c>
      <c r="V87" s="157">
        <v>10913.56604014832</v>
      </c>
    </row>
    <row r="88" spans="2:22" x14ac:dyDescent="0.45">
      <c r="B88" s="156">
        <v>42214</v>
      </c>
      <c r="C88" s="157">
        <v>-10000</v>
      </c>
      <c r="E88" s="156">
        <v>42214</v>
      </c>
      <c r="F88" s="157">
        <v>-10000</v>
      </c>
      <c r="J88" s="159">
        <v>44192</v>
      </c>
      <c r="K88" s="157">
        <v>7589.2857142857147</v>
      </c>
      <c r="M88" s="159">
        <v>44192</v>
      </c>
      <c r="N88" s="157">
        <v>19222.867899819936</v>
      </c>
      <c r="R88" s="156">
        <v>43149</v>
      </c>
      <c r="S88" s="157">
        <v>12808.219178082192</v>
      </c>
      <c r="U88" s="156">
        <v>43149</v>
      </c>
      <c r="V88" s="157">
        <v>11559.770232147106</v>
      </c>
    </row>
    <row r="89" spans="2:22" x14ac:dyDescent="0.45">
      <c r="B89" s="156">
        <v>42267</v>
      </c>
      <c r="C89" s="157">
        <v>-10000</v>
      </c>
      <c r="E89" s="156">
        <v>42267</v>
      </c>
      <c r="F89" s="157">
        <v>-10000</v>
      </c>
      <c r="J89" s="156">
        <v>42904</v>
      </c>
      <c r="K89" s="157">
        <v>30000</v>
      </c>
      <c r="M89" s="156">
        <v>42904</v>
      </c>
      <c r="N89" s="157">
        <v>12281.895119829154</v>
      </c>
      <c r="R89" s="156">
        <v>43184</v>
      </c>
      <c r="S89" s="157">
        <v>-10000</v>
      </c>
      <c r="U89" s="156">
        <v>43184</v>
      </c>
      <c r="V89" s="157">
        <v>-10000</v>
      </c>
    </row>
    <row r="90" spans="2:22" x14ac:dyDescent="0.45">
      <c r="B90" s="156">
        <v>42312</v>
      </c>
      <c r="C90" s="157">
        <v>-10000</v>
      </c>
      <c r="E90" s="156">
        <v>42312</v>
      </c>
      <c r="F90" s="157">
        <v>-10000</v>
      </c>
      <c r="J90" s="156">
        <v>42680</v>
      </c>
      <c r="K90" s="157">
        <v>9132.9479768786114</v>
      </c>
      <c r="M90" s="156">
        <v>42680</v>
      </c>
      <c r="N90" s="157">
        <v>9965.5753040224499</v>
      </c>
      <c r="R90" s="156">
        <v>43240</v>
      </c>
      <c r="S90" s="157">
        <v>71277.108433734946</v>
      </c>
      <c r="U90" s="156">
        <v>43240</v>
      </c>
      <c r="V90" s="157">
        <v>22433.37195828505</v>
      </c>
    </row>
    <row r="91" spans="2:22" x14ac:dyDescent="0.45">
      <c r="B91" s="156">
        <v>42133</v>
      </c>
      <c r="C91" s="157">
        <v>10619.469026548672</v>
      </c>
      <c r="E91" s="156">
        <v>42133</v>
      </c>
      <c r="F91" s="157">
        <v>9521.946829133205</v>
      </c>
      <c r="J91" s="156">
        <v>42767</v>
      </c>
      <c r="K91" s="157">
        <v>16619.31818181818</v>
      </c>
      <c r="M91" s="156">
        <v>42767</v>
      </c>
      <c r="N91" s="157">
        <v>10121.929288206307</v>
      </c>
      <c r="R91" s="156">
        <v>43247</v>
      </c>
      <c r="S91" s="157">
        <v>-10000</v>
      </c>
      <c r="U91" s="156">
        <v>43247</v>
      </c>
      <c r="V91" s="157">
        <v>-10000</v>
      </c>
    </row>
    <row r="92" spans="2:22" x14ac:dyDescent="0.45">
      <c r="B92" s="156">
        <v>42380</v>
      </c>
      <c r="C92" s="157">
        <v>13460</v>
      </c>
      <c r="E92" s="156">
        <v>42380</v>
      </c>
      <c r="F92" s="157">
        <v>8558.2790360947347</v>
      </c>
      <c r="J92" s="156">
        <v>43525</v>
      </c>
      <c r="K92" s="157">
        <v>8051.1182108626199</v>
      </c>
      <c r="M92" s="156">
        <v>43525</v>
      </c>
      <c r="N92" s="157">
        <v>12579.880005581135</v>
      </c>
      <c r="R92" s="156">
        <v>43310</v>
      </c>
      <c r="S92" s="157">
        <v>-10000</v>
      </c>
      <c r="U92" s="156">
        <v>43310</v>
      </c>
      <c r="V92" s="157">
        <v>-10000</v>
      </c>
    </row>
    <row r="93" spans="2:22" x14ac:dyDescent="0.45">
      <c r="B93" s="156">
        <v>42358</v>
      </c>
      <c r="C93" s="157">
        <v>26181.818181818184</v>
      </c>
      <c r="E93" s="156">
        <v>42358</v>
      </c>
      <c r="F93" s="157">
        <v>8954.0350877192977</v>
      </c>
      <c r="J93" s="156">
        <v>43078</v>
      </c>
      <c r="K93" s="157">
        <v>25166.666666666664</v>
      </c>
      <c r="M93" s="156">
        <v>43078</v>
      </c>
      <c r="N93" s="157">
        <v>12634.898920808633</v>
      </c>
      <c r="R93" s="156">
        <v>43330</v>
      </c>
      <c r="S93" s="157">
        <v>11167.400881057269</v>
      </c>
      <c r="U93" s="156">
        <v>43330</v>
      </c>
      <c r="V93" s="157">
        <v>13695.683557095423</v>
      </c>
    </row>
    <row r="94" spans="2:22" x14ac:dyDescent="0.45">
      <c r="B94" s="156">
        <v>43631</v>
      </c>
      <c r="C94" s="157">
        <v>9139.7849462365593</v>
      </c>
      <c r="E94" s="156">
        <v>43631</v>
      </c>
      <c r="F94" s="157">
        <v>14874.637107416203</v>
      </c>
      <c r="J94" s="156">
        <v>42761</v>
      </c>
      <c r="K94" s="157">
        <v>-10000</v>
      </c>
      <c r="M94" s="156">
        <v>42761</v>
      </c>
      <c r="N94" s="157">
        <v>-10000</v>
      </c>
      <c r="R94" s="156">
        <v>43344</v>
      </c>
      <c r="S94" s="157">
        <v>67761.904761904763</v>
      </c>
      <c r="U94" s="156">
        <v>43344</v>
      </c>
      <c r="V94" s="157">
        <v>18499.281953087604</v>
      </c>
    </row>
    <row r="95" spans="2:22" x14ac:dyDescent="0.45">
      <c r="B95" s="156">
        <v>42897</v>
      </c>
      <c r="C95" s="157">
        <v>9814.8148148148157</v>
      </c>
      <c r="E95" s="156">
        <v>42897</v>
      </c>
      <c r="F95" s="157">
        <v>11342.016471356528</v>
      </c>
      <c r="J95" s="156">
        <v>42820</v>
      </c>
      <c r="K95" s="157">
        <v>-10000</v>
      </c>
      <c r="M95" s="156">
        <v>42820</v>
      </c>
      <c r="N95" s="157">
        <v>-10000</v>
      </c>
      <c r="R95" s="156">
        <v>43373</v>
      </c>
      <c r="S95" s="157">
        <v>-10000</v>
      </c>
      <c r="U95" s="156">
        <v>43373</v>
      </c>
      <c r="V95" s="157">
        <v>-10000</v>
      </c>
    </row>
    <row r="96" spans="2:22" x14ac:dyDescent="0.45">
      <c r="B96" s="156">
        <v>42687</v>
      </c>
      <c r="C96" s="157">
        <v>12871.690427698573</v>
      </c>
      <c r="E96" s="156">
        <v>42687</v>
      </c>
      <c r="F96" s="157">
        <v>10228.460276898433</v>
      </c>
      <c r="J96" s="156">
        <v>42883</v>
      </c>
      <c r="K96" s="157">
        <v>-10000</v>
      </c>
      <c r="M96" s="156">
        <v>42883</v>
      </c>
      <c r="N96" s="157">
        <v>-10000</v>
      </c>
      <c r="R96" s="156">
        <v>43428</v>
      </c>
      <c r="S96" s="157">
        <v>-10000</v>
      </c>
      <c r="U96" s="156">
        <v>43428</v>
      </c>
      <c r="V96" s="157">
        <v>-10000</v>
      </c>
    </row>
    <row r="97" spans="2:22" x14ac:dyDescent="0.45">
      <c r="B97" s="156">
        <v>42869</v>
      </c>
      <c r="C97" s="157">
        <v>15254.237288135595</v>
      </c>
      <c r="E97" s="156">
        <v>42869</v>
      </c>
      <c r="F97" s="157">
        <v>11368.960192821904</v>
      </c>
      <c r="J97" s="156">
        <v>42939</v>
      </c>
      <c r="K97" s="157">
        <v>-10000</v>
      </c>
      <c r="M97" s="156">
        <v>42939</v>
      </c>
      <c r="N97" s="157">
        <v>-10000</v>
      </c>
      <c r="R97" s="156">
        <v>43491</v>
      </c>
      <c r="S97" s="157">
        <v>-10000</v>
      </c>
      <c r="U97" s="156">
        <v>43491</v>
      </c>
      <c r="V97" s="157">
        <v>-10000</v>
      </c>
    </row>
    <row r="98" spans="2:22" x14ac:dyDescent="0.45">
      <c r="B98" s="8" t="s">
        <v>9</v>
      </c>
      <c r="C98" s="9">
        <f>XIRR(C84:C97,B84:B97)</f>
        <v>0.33695026040077214</v>
      </c>
      <c r="E98" s="8" t="s">
        <v>9</v>
      </c>
      <c r="F98" s="9">
        <f>XIRR(F84:F97,E84:E97)</f>
        <v>4.0756741166114829E-2</v>
      </c>
      <c r="J98" s="156">
        <v>43008</v>
      </c>
      <c r="K98" s="157">
        <v>-10000</v>
      </c>
      <c r="M98" s="156">
        <v>43008</v>
      </c>
      <c r="N98" s="157">
        <v>-10000</v>
      </c>
      <c r="R98" s="156">
        <v>43525</v>
      </c>
      <c r="S98" s="157">
        <v>8051.1182108626199</v>
      </c>
      <c r="U98" s="156">
        <v>43525</v>
      </c>
      <c r="V98" s="157">
        <v>12579.880005581135</v>
      </c>
    </row>
    <row r="99" spans="2:22" s="1" customFormat="1" x14ac:dyDescent="0.45">
      <c r="B99" s="3" t="s">
        <v>28</v>
      </c>
      <c r="C99" s="140">
        <v>0.3906</v>
      </c>
      <c r="E99" s="3" t="s">
        <v>28</v>
      </c>
      <c r="F99" s="140">
        <v>6.926192859200439E-2</v>
      </c>
      <c r="J99" s="156">
        <v>43063</v>
      </c>
      <c r="K99" s="157">
        <v>-10000</v>
      </c>
      <c r="L99" s="155"/>
      <c r="M99" s="156">
        <v>43063</v>
      </c>
      <c r="N99" s="157">
        <v>-10000</v>
      </c>
      <c r="O99" s="155"/>
      <c r="P99" s="155"/>
      <c r="Q99" s="155"/>
      <c r="R99" s="156">
        <v>43533</v>
      </c>
      <c r="S99" s="157">
        <v>20224.719101123595</v>
      </c>
      <c r="T99" s="155"/>
      <c r="U99" s="156">
        <v>43533</v>
      </c>
      <c r="V99" s="157">
        <v>19462.371298163678</v>
      </c>
    </row>
    <row r="100" spans="2:22" x14ac:dyDescent="0.45">
      <c r="J100" s="156">
        <v>43330</v>
      </c>
      <c r="K100" s="157">
        <v>11167.400881057269</v>
      </c>
      <c r="M100" s="156">
        <v>43330</v>
      </c>
      <c r="N100" s="157">
        <v>13695.683557095423</v>
      </c>
      <c r="R100" s="156">
        <v>43550</v>
      </c>
      <c r="S100" s="157">
        <v>-10000</v>
      </c>
      <c r="U100" s="156">
        <v>43550</v>
      </c>
      <c r="V100" s="157">
        <v>-10000</v>
      </c>
    </row>
    <row r="101" spans="2:22" x14ac:dyDescent="0.45">
      <c r="B101" s="193" t="s">
        <v>15</v>
      </c>
      <c r="C101" s="194"/>
      <c r="E101" s="190" t="s">
        <v>24</v>
      </c>
      <c r="F101" s="190"/>
      <c r="J101" s="156">
        <v>43149</v>
      </c>
      <c r="K101" s="157">
        <v>12808.219178082192</v>
      </c>
      <c r="M101" s="156">
        <v>43149</v>
      </c>
      <c r="N101" s="157">
        <v>11559.770232147106</v>
      </c>
      <c r="R101" s="156">
        <v>43610</v>
      </c>
      <c r="S101" s="157">
        <v>-10000</v>
      </c>
      <c r="U101" s="156">
        <v>43610</v>
      </c>
      <c r="V101" s="157">
        <v>-10000</v>
      </c>
    </row>
    <row r="102" spans="2:22" x14ac:dyDescent="0.45">
      <c r="B102" s="156">
        <v>42393</v>
      </c>
      <c r="C102" s="157">
        <v>-10000</v>
      </c>
      <c r="E102" s="156">
        <v>42393</v>
      </c>
      <c r="F102" s="157">
        <v>-10000</v>
      </c>
      <c r="J102" s="159">
        <v>44192</v>
      </c>
      <c r="K102" s="157">
        <v>55568.181818181823</v>
      </c>
      <c r="M102" s="159">
        <v>44192</v>
      </c>
      <c r="N102" s="157">
        <v>15138.906793863607</v>
      </c>
      <c r="R102" s="156">
        <v>43631</v>
      </c>
      <c r="S102" s="157">
        <v>9139.7849462365593</v>
      </c>
      <c r="U102" s="156">
        <v>43631</v>
      </c>
      <c r="V102" s="157">
        <v>14874.637107416203</v>
      </c>
    </row>
    <row r="103" spans="2:22" x14ac:dyDescent="0.45">
      <c r="B103" s="156">
        <v>42450</v>
      </c>
      <c r="C103" s="157">
        <v>-10000</v>
      </c>
      <c r="E103" s="156">
        <v>42450</v>
      </c>
      <c r="F103" s="157">
        <v>-10000</v>
      </c>
      <c r="J103" s="159">
        <v>44192</v>
      </c>
      <c r="K103" s="157">
        <v>16380.952380952382</v>
      </c>
      <c r="M103" s="159">
        <v>44192</v>
      </c>
      <c r="N103" s="157">
        <v>14665.771644447221</v>
      </c>
      <c r="R103" s="156">
        <v>43664</v>
      </c>
      <c r="S103" s="157">
        <v>9885.0574712643684</v>
      </c>
      <c r="U103" s="156">
        <v>43664</v>
      </c>
      <c r="V103" s="157">
        <v>10838.584316446912</v>
      </c>
    </row>
    <row r="104" spans="2:22" x14ac:dyDescent="0.45">
      <c r="B104" s="156">
        <v>42518</v>
      </c>
      <c r="C104" s="157">
        <v>-10000</v>
      </c>
      <c r="E104" s="156">
        <v>42518</v>
      </c>
      <c r="F104" s="157">
        <v>-10000</v>
      </c>
      <c r="J104" s="156">
        <v>43128</v>
      </c>
      <c r="K104" s="157">
        <v>15500</v>
      </c>
      <c r="M104" s="156">
        <v>43128</v>
      </c>
      <c r="N104" s="157">
        <v>10913.56604014832</v>
      </c>
      <c r="R104" s="156">
        <v>43673</v>
      </c>
      <c r="S104" s="157">
        <v>18631.178707224335</v>
      </c>
      <c r="U104" s="156">
        <v>43673</v>
      </c>
      <c r="V104" s="157">
        <v>20304.956896551725</v>
      </c>
    </row>
    <row r="105" spans="2:22" x14ac:dyDescent="0.45">
      <c r="B105" s="156">
        <v>42575</v>
      </c>
      <c r="C105" s="157">
        <v>-10000</v>
      </c>
      <c r="E105" s="156">
        <v>42575</v>
      </c>
      <c r="F105" s="157">
        <v>-10000</v>
      </c>
      <c r="J105" s="156">
        <v>43692</v>
      </c>
      <c r="K105" s="157">
        <v>3532.608695652174</v>
      </c>
      <c r="M105" s="156">
        <v>43692</v>
      </c>
      <c r="N105" s="157">
        <v>11078.416817601472</v>
      </c>
      <c r="R105" s="156">
        <v>43677</v>
      </c>
      <c r="S105" s="157">
        <v>-10000</v>
      </c>
      <c r="U105" s="156">
        <v>43677</v>
      </c>
      <c r="V105" s="157">
        <v>-10000</v>
      </c>
    </row>
    <row r="106" spans="2:22" x14ac:dyDescent="0.45">
      <c r="B106" s="156">
        <v>42638</v>
      </c>
      <c r="C106" s="157">
        <v>-10000</v>
      </c>
      <c r="E106" s="156">
        <v>42638</v>
      </c>
      <c r="F106" s="157">
        <v>-10000</v>
      </c>
      <c r="J106" s="156">
        <v>43121</v>
      </c>
      <c r="K106" s="157">
        <v>-10000</v>
      </c>
      <c r="M106" s="156">
        <v>43121</v>
      </c>
      <c r="N106" s="157">
        <v>-10000</v>
      </c>
      <c r="R106" s="156">
        <v>43692</v>
      </c>
      <c r="S106" s="157">
        <v>3532.608695652174</v>
      </c>
      <c r="U106" s="156">
        <v>43692</v>
      </c>
      <c r="V106" s="157">
        <v>11078.416817601472</v>
      </c>
    </row>
    <row r="107" spans="2:22" x14ac:dyDescent="0.45">
      <c r="B107" s="156">
        <v>42701</v>
      </c>
      <c r="C107" s="157">
        <v>-10000</v>
      </c>
      <c r="E107" s="156">
        <v>42701</v>
      </c>
      <c r="F107" s="157">
        <v>-10000</v>
      </c>
      <c r="J107" s="156">
        <v>43184</v>
      </c>
      <c r="K107" s="157">
        <v>-10000</v>
      </c>
      <c r="M107" s="156">
        <v>43184</v>
      </c>
      <c r="N107" s="157">
        <v>-10000</v>
      </c>
      <c r="R107" s="156">
        <v>43737</v>
      </c>
      <c r="S107" s="157">
        <v>-10000</v>
      </c>
      <c r="U107" s="156">
        <v>43737</v>
      </c>
      <c r="V107" s="157">
        <v>-10000</v>
      </c>
    </row>
    <row r="108" spans="2:22" x14ac:dyDescent="0.45">
      <c r="B108" s="159">
        <v>44192</v>
      </c>
      <c r="C108" s="157">
        <v>7589.2857142857147</v>
      </c>
      <c r="E108" s="159">
        <v>44192</v>
      </c>
      <c r="F108" s="157">
        <v>19222.867899819936</v>
      </c>
      <c r="J108" s="156">
        <v>43247</v>
      </c>
      <c r="K108" s="157">
        <v>-10000</v>
      </c>
      <c r="M108" s="156">
        <v>43247</v>
      </c>
      <c r="N108" s="157">
        <v>-10000</v>
      </c>
      <c r="R108" s="156">
        <v>43789</v>
      </c>
      <c r="S108" s="157">
        <v>-10000</v>
      </c>
      <c r="U108" s="156">
        <v>43789</v>
      </c>
      <c r="V108" s="157">
        <v>-10000</v>
      </c>
    </row>
    <row r="109" spans="2:22" x14ac:dyDescent="0.45">
      <c r="B109" s="156">
        <v>42904</v>
      </c>
      <c r="C109" s="157">
        <v>30000</v>
      </c>
      <c r="E109" s="156">
        <v>42904</v>
      </c>
      <c r="F109" s="157">
        <v>12281.895119829154</v>
      </c>
      <c r="J109" s="156">
        <v>43310</v>
      </c>
      <c r="K109" s="157">
        <v>-10000</v>
      </c>
      <c r="M109" s="156">
        <v>43310</v>
      </c>
      <c r="N109" s="157">
        <v>-10000</v>
      </c>
      <c r="R109" s="156">
        <v>43820</v>
      </c>
      <c r="S109" s="157">
        <v>11498.579545454546</v>
      </c>
      <c r="U109" s="156">
        <v>43820</v>
      </c>
      <c r="V109" s="157">
        <v>12786.759517747032</v>
      </c>
    </row>
    <row r="110" spans="2:22" x14ac:dyDescent="0.45">
      <c r="B110" s="156">
        <v>42680</v>
      </c>
      <c r="C110" s="157">
        <v>9132.9479768786114</v>
      </c>
      <c r="E110" s="156">
        <v>42680</v>
      </c>
      <c r="F110" s="157">
        <v>9965.5753040224499</v>
      </c>
      <c r="J110" s="156">
        <v>43373</v>
      </c>
      <c r="K110" s="157">
        <v>-10000</v>
      </c>
      <c r="M110" s="156">
        <v>43373</v>
      </c>
      <c r="N110" s="157">
        <v>-10000</v>
      </c>
      <c r="R110" s="156">
        <v>43851</v>
      </c>
      <c r="S110" s="157">
        <v>-10000</v>
      </c>
      <c r="U110" s="156">
        <v>43851</v>
      </c>
      <c r="V110" s="157">
        <v>-10000</v>
      </c>
    </row>
    <row r="111" spans="2:22" x14ac:dyDescent="0.45">
      <c r="B111" s="156">
        <v>42767</v>
      </c>
      <c r="C111" s="157">
        <v>16619.31818181818</v>
      </c>
      <c r="E111" s="156">
        <v>42767</v>
      </c>
      <c r="F111" s="157">
        <v>10121.929288206307</v>
      </c>
      <c r="J111" s="156">
        <v>43428</v>
      </c>
      <c r="K111" s="157">
        <v>-10000</v>
      </c>
      <c r="M111" s="156">
        <v>43428</v>
      </c>
      <c r="N111" s="157">
        <v>-10000</v>
      </c>
      <c r="R111" s="160">
        <v>43904</v>
      </c>
      <c r="S111" s="157">
        <v>22736.842105263157</v>
      </c>
      <c r="U111" s="160">
        <v>43904</v>
      </c>
      <c r="V111" s="157">
        <v>16797.852428332182</v>
      </c>
    </row>
    <row r="112" spans="2:22" x14ac:dyDescent="0.45">
      <c r="B112" s="156">
        <v>43525</v>
      </c>
      <c r="C112" s="157">
        <v>8051.1182108626199</v>
      </c>
      <c r="E112" s="156">
        <v>43525</v>
      </c>
      <c r="F112" s="157">
        <v>12579.880005581135</v>
      </c>
      <c r="J112" s="159">
        <v>44192</v>
      </c>
      <c r="K112" s="157">
        <v>1523.0923694779117</v>
      </c>
      <c r="M112" s="159">
        <v>44192</v>
      </c>
      <c r="N112" s="157">
        <v>13227.359765712999</v>
      </c>
      <c r="R112" s="160">
        <v>43952</v>
      </c>
      <c r="S112" s="157">
        <v>117538.46153846155</v>
      </c>
      <c r="U112" s="160">
        <v>43952</v>
      </c>
      <c r="V112" s="157">
        <v>19738.321039690902</v>
      </c>
    </row>
    <row r="113" spans="2:22" x14ac:dyDescent="0.45">
      <c r="B113" s="156">
        <v>43078</v>
      </c>
      <c r="C113" s="157">
        <v>25166.666666666664</v>
      </c>
      <c r="E113" s="156">
        <v>43078</v>
      </c>
      <c r="F113" s="157">
        <v>12634.898920808633</v>
      </c>
      <c r="J113" s="156">
        <v>43820</v>
      </c>
      <c r="K113" s="157">
        <v>11498.579545454546</v>
      </c>
      <c r="M113" s="156">
        <v>43820</v>
      </c>
      <c r="N113" s="157">
        <v>12786.759517747032</v>
      </c>
      <c r="R113" s="160">
        <v>43952</v>
      </c>
      <c r="S113" s="157">
        <v>7828.5714285714284</v>
      </c>
      <c r="U113" s="160">
        <v>43952</v>
      </c>
      <c r="V113" s="157">
        <v>8294.2609037908042</v>
      </c>
    </row>
    <row r="114" spans="2:22" x14ac:dyDescent="0.45">
      <c r="B114" s="8" t="s">
        <v>9</v>
      </c>
      <c r="C114" s="9">
        <f>XIRR(C102:C113,B102:B113)</f>
        <v>0.46610453724861156</v>
      </c>
      <c r="E114" s="8" t="s">
        <v>9</v>
      </c>
      <c r="F114" s="9">
        <f>XIRR(F102:F113,E102:E113)</f>
        <v>0.13514049649238591</v>
      </c>
      <c r="J114" s="159">
        <v>44192</v>
      </c>
      <c r="K114" s="157">
        <v>4609.7560975609758</v>
      </c>
      <c r="M114" s="159">
        <v>44192</v>
      </c>
      <c r="N114" s="157">
        <v>13449.677881173946</v>
      </c>
      <c r="R114" s="156">
        <v>43960</v>
      </c>
      <c r="S114" s="157">
        <v>-10000</v>
      </c>
      <c r="U114" s="156">
        <v>43960</v>
      </c>
      <c r="V114" s="157">
        <v>-10000</v>
      </c>
    </row>
    <row r="115" spans="2:22" s="1" customFormat="1" x14ac:dyDescent="0.45">
      <c r="B115" s="3" t="s">
        <v>28</v>
      </c>
      <c r="C115" s="17">
        <v>0.60929999999999995</v>
      </c>
      <c r="E115" s="3" t="s">
        <v>28</v>
      </c>
      <c r="F115" s="17">
        <v>0.28010000000000002</v>
      </c>
      <c r="J115" s="159">
        <v>44192</v>
      </c>
      <c r="K115" s="157">
        <v>10349.397590361446</v>
      </c>
      <c r="L115" s="155"/>
      <c r="M115" s="159">
        <v>44192</v>
      </c>
      <c r="N115" s="157">
        <v>12581.154917505894</v>
      </c>
      <c r="O115" s="155"/>
      <c r="P115" s="155"/>
      <c r="Q115" s="155"/>
      <c r="R115" s="156">
        <v>44036</v>
      </c>
      <c r="S115" s="157">
        <v>-10000</v>
      </c>
      <c r="T115" s="155"/>
      <c r="U115" s="156">
        <v>44036</v>
      </c>
      <c r="V115" s="157">
        <v>-10000</v>
      </c>
    </row>
    <row r="116" spans="2:22" x14ac:dyDescent="0.45">
      <c r="J116" s="159">
        <v>44192</v>
      </c>
      <c r="K116" s="157">
        <v>51523.636363636375</v>
      </c>
      <c r="M116" s="159">
        <v>44192</v>
      </c>
      <c r="N116" s="157">
        <v>12966.295856681481</v>
      </c>
      <c r="R116" s="156">
        <v>44093</v>
      </c>
      <c r="S116" s="157">
        <v>-10000</v>
      </c>
      <c r="U116" s="156">
        <v>44093</v>
      </c>
      <c r="V116" s="157">
        <v>-10000</v>
      </c>
    </row>
    <row r="117" spans="2:22" x14ac:dyDescent="0.45">
      <c r="B117" s="193" t="s">
        <v>16</v>
      </c>
      <c r="C117" s="194"/>
      <c r="E117" s="190" t="s">
        <v>25</v>
      </c>
      <c r="F117" s="190"/>
      <c r="J117" s="159">
        <v>44192</v>
      </c>
      <c r="K117" s="157">
        <v>10491.304347826088</v>
      </c>
      <c r="M117" s="159">
        <v>44192</v>
      </c>
      <c r="N117" s="157">
        <v>13428.146708213031</v>
      </c>
      <c r="R117" s="156">
        <v>44165</v>
      </c>
      <c r="S117" s="157">
        <v>-10000</v>
      </c>
      <c r="U117" s="156">
        <v>44165</v>
      </c>
      <c r="V117" s="157">
        <v>-10000</v>
      </c>
    </row>
    <row r="118" spans="2:22" x14ac:dyDescent="0.45">
      <c r="B118" s="156">
        <v>42761</v>
      </c>
      <c r="C118" s="157">
        <v>-10000</v>
      </c>
      <c r="E118" s="156">
        <v>42761</v>
      </c>
      <c r="F118" s="157">
        <v>-10000</v>
      </c>
      <c r="J118" s="156">
        <v>43491</v>
      </c>
      <c r="K118" s="157">
        <v>-10000</v>
      </c>
      <c r="M118" s="156">
        <v>43491</v>
      </c>
      <c r="N118" s="157">
        <v>-10000</v>
      </c>
      <c r="R118" s="159">
        <v>44192</v>
      </c>
      <c r="S118" s="157">
        <v>43500</v>
      </c>
      <c r="U118" s="159">
        <v>44192</v>
      </c>
      <c r="V118" s="157">
        <v>25671.111596895837</v>
      </c>
    </row>
    <row r="119" spans="2:22" x14ac:dyDescent="0.45">
      <c r="B119" s="156">
        <v>42820</v>
      </c>
      <c r="C119" s="157">
        <v>-10000</v>
      </c>
      <c r="E119" s="156">
        <v>42820</v>
      </c>
      <c r="F119" s="157">
        <v>-10000</v>
      </c>
      <c r="J119" s="156">
        <v>43550</v>
      </c>
      <c r="K119" s="157">
        <v>-10000</v>
      </c>
      <c r="M119" s="156">
        <v>43550</v>
      </c>
      <c r="N119" s="157">
        <v>-10000</v>
      </c>
      <c r="R119" s="159">
        <v>44192</v>
      </c>
      <c r="S119" s="157">
        <v>115000</v>
      </c>
      <c r="U119" s="159">
        <v>44192</v>
      </c>
      <c r="V119" s="157">
        <v>28190.001800396087</v>
      </c>
    </row>
    <row r="120" spans="2:22" x14ac:dyDescent="0.45">
      <c r="B120" s="156">
        <v>42883</v>
      </c>
      <c r="C120" s="157">
        <v>-10000</v>
      </c>
      <c r="E120" s="156">
        <v>42883</v>
      </c>
      <c r="F120" s="157">
        <v>-10000</v>
      </c>
      <c r="J120" s="156">
        <v>43610</v>
      </c>
      <c r="K120" s="157">
        <v>-10000</v>
      </c>
      <c r="M120" s="156">
        <v>43610</v>
      </c>
      <c r="N120" s="157">
        <v>-10000</v>
      </c>
      <c r="R120" s="159">
        <v>44192</v>
      </c>
      <c r="S120" s="157">
        <v>22615.384615384613</v>
      </c>
      <c r="U120" s="159">
        <v>44192</v>
      </c>
      <c r="V120" s="157">
        <v>27376.733885068188</v>
      </c>
    </row>
    <row r="121" spans="2:22" x14ac:dyDescent="0.45">
      <c r="B121" s="156">
        <v>42939</v>
      </c>
      <c r="C121" s="157">
        <v>-10000</v>
      </c>
      <c r="E121" s="156">
        <v>42939</v>
      </c>
      <c r="F121" s="157">
        <v>-10000</v>
      </c>
      <c r="J121" s="156">
        <v>43677</v>
      </c>
      <c r="K121" s="157">
        <v>-10000</v>
      </c>
      <c r="M121" s="156">
        <v>43677</v>
      </c>
      <c r="N121" s="157">
        <v>-10000</v>
      </c>
      <c r="R121" s="159">
        <v>44192</v>
      </c>
      <c r="S121" s="157">
        <v>162258.06451612903</v>
      </c>
      <c r="U121" s="159">
        <v>44192</v>
      </c>
      <c r="V121" s="157">
        <v>23498.249124562284</v>
      </c>
    </row>
    <row r="122" spans="2:22" x14ac:dyDescent="0.45">
      <c r="B122" s="156">
        <v>43008</v>
      </c>
      <c r="C122" s="157">
        <v>-10000</v>
      </c>
      <c r="E122" s="156">
        <v>43008</v>
      </c>
      <c r="F122" s="157">
        <v>-10000</v>
      </c>
      <c r="J122" s="156">
        <v>43737</v>
      </c>
      <c r="K122" s="157">
        <v>-10000</v>
      </c>
      <c r="M122" s="156">
        <v>43737</v>
      </c>
      <c r="N122" s="157">
        <v>-10000</v>
      </c>
      <c r="R122" s="159">
        <v>44192</v>
      </c>
      <c r="S122" s="157">
        <v>48727.272727272728</v>
      </c>
      <c r="U122" s="159">
        <v>44192</v>
      </c>
      <c r="V122" s="157">
        <v>19290.759753593429</v>
      </c>
    </row>
    <row r="123" spans="2:22" x14ac:dyDescent="0.45">
      <c r="B123" s="156">
        <v>43063</v>
      </c>
      <c r="C123" s="157">
        <v>-10000</v>
      </c>
      <c r="E123" s="156">
        <v>43063</v>
      </c>
      <c r="F123" s="157">
        <v>-10000</v>
      </c>
      <c r="J123" s="156">
        <v>43789</v>
      </c>
      <c r="K123" s="157">
        <v>-10000</v>
      </c>
      <c r="M123" s="156">
        <v>43789</v>
      </c>
      <c r="N123" s="157">
        <v>-10000</v>
      </c>
      <c r="R123" s="159">
        <v>44192</v>
      </c>
      <c r="S123" s="157">
        <v>7589.2857142857147</v>
      </c>
      <c r="U123" s="159">
        <v>44192</v>
      </c>
      <c r="V123" s="157">
        <v>19222.867899819936</v>
      </c>
    </row>
    <row r="124" spans="2:22" x14ac:dyDescent="0.45">
      <c r="B124" s="156">
        <v>43330</v>
      </c>
      <c r="C124" s="157">
        <v>11167.400881057269</v>
      </c>
      <c r="E124" s="156">
        <v>43330</v>
      </c>
      <c r="F124" s="157">
        <v>13695.683557095423</v>
      </c>
      <c r="J124" s="156">
        <v>43664</v>
      </c>
      <c r="K124" s="157">
        <v>9885.0574712643684</v>
      </c>
      <c r="M124" s="156">
        <v>43664</v>
      </c>
      <c r="N124" s="157">
        <v>10838.584316446912</v>
      </c>
      <c r="R124" s="159">
        <v>44192</v>
      </c>
      <c r="S124" s="157">
        <v>55568.181818181823</v>
      </c>
      <c r="U124" s="159">
        <v>44192</v>
      </c>
      <c r="V124" s="157">
        <v>15138.906793863607</v>
      </c>
    </row>
    <row r="125" spans="2:22" x14ac:dyDescent="0.45">
      <c r="B125" s="156">
        <v>43149</v>
      </c>
      <c r="C125" s="157">
        <v>12808.219178082192</v>
      </c>
      <c r="E125" s="156">
        <v>43149</v>
      </c>
      <c r="F125" s="157">
        <v>11559.770232147106</v>
      </c>
      <c r="J125" s="159">
        <v>44192</v>
      </c>
      <c r="K125" s="157">
        <v>6680.5555555555566</v>
      </c>
      <c r="M125" s="159">
        <v>44192</v>
      </c>
      <c r="N125" s="157">
        <v>12285.983312844925</v>
      </c>
      <c r="R125" s="159">
        <v>44192</v>
      </c>
      <c r="S125" s="157">
        <v>16380.952380952382</v>
      </c>
      <c r="U125" s="159">
        <v>44192</v>
      </c>
      <c r="V125" s="157">
        <v>14665.771644447221</v>
      </c>
    </row>
    <row r="126" spans="2:22" x14ac:dyDescent="0.45">
      <c r="B126" s="159">
        <v>44192</v>
      </c>
      <c r="C126" s="157">
        <v>55568.181818181823</v>
      </c>
      <c r="E126" s="159">
        <v>44192</v>
      </c>
      <c r="F126" s="157">
        <v>15138.906793863607</v>
      </c>
      <c r="J126" s="159">
        <v>44192</v>
      </c>
      <c r="K126" s="157">
        <v>13758.064516129032</v>
      </c>
      <c r="M126" s="159">
        <v>44192</v>
      </c>
      <c r="N126" s="157">
        <v>11837.058690119193</v>
      </c>
      <c r="R126" s="159">
        <v>44192</v>
      </c>
      <c r="S126" s="157">
        <v>1523.0923694779117</v>
      </c>
      <c r="U126" s="159">
        <v>44192</v>
      </c>
      <c r="V126" s="157">
        <v>13227.359765712999</v>
      </c>
    </row>
    <row r="127" spans="2:22" x14ac:dyDescent="0.45">
      <c r="B127" s="159">
        <v>44192</v>
      </c>
      <c r="C127" s="157">
        <v>16380.952380952382</v>
      </c>
      <c r="E127" s="159">
        <v>44192</v>
      </c>
      <c r="F127" s="157">
        <v>14665.771644447221</v>
      </c>
      <c r="J127" s="159">
        <v>44192</v>
      </c>
      <c r="K127" s="157">
        <v>14593.922651933701</v>
      </c>
      <c r="M127" s="159">
        <v>44192</v>
      </c>
      <c r="N127" s="157">
        <v>12532.483124783223</v>
      </c>
      <c r="R127" s="159">
        <v>44192</v>
      </c>
      <c r="S127" s="157">
        <v>4609.7560975609758</v>
      </c>
      <c r="U127" s="159">
        <v>44192</v>
      </c>
      <c r="V127" s="157">
        <v>13449.677881173946</v>
      </c>
    </row>
    <row r="128" spans="2:22" x14ac:dyDescent="0.45">
      <c r="B128" s="156">
        <v>43128</v>
      </c>
      <c r="C128" s="157">
        <v>15500</v>
      </c>
      <c r="E128" s="156">
        <v>43128</v>
      </c>
      <c r="F128" s="157">
        <v>10913.56604014832</v>
      </c>
      <c r="J128" s="159">
        <v>44192</v>
      </c>
      <c r="K128" s="157">
        <v>18227.027027027027</v>
      </c>
      <c r="M128" s="159">
        <v>44192</v>
      </c>
      <c r="N128" s="157">
        <v>12099.582710834064</v>
      </c>
      <c r="R128" s="159">
        <v>44192</v>
      </c>
      <c r="S128" s="157">
        <v>10349.397590361446</v>
      </c>
      <c r="U128" s="159">
        <v>44192</v>
      </c>
      <c r="V128" s="157">
        <v>12581.154917505894</v>
      </c>
    </row>
    <row r="129" spans="2:22" x14ac:dyDescent="0.45">
      <c r="B129" s="156">
        <v>43692</v>
      </c>
      <c r="C129" s="157">
        <v>3532.608695652174</v>
      </c>
      <c r="E129" s="156">
        <v>43692</v>
      </c>
      <c r="F129" s="157">
        <v>11078.416817601472</v>
      </c>
      <c r="J129" s="160">
        <v>43952</v>
      </c>
      <c r="K129" s="157">
        <v>7828.5714285714284</v>
      </c>
      <c r="M129" s="160">
        <v>43952</v>
      </c>
      <c r="N129" s="157">
        <v>8294.2609037908042</v>
      </c>
      <c r="R129" s="159">
        <v>44192</v>
      </c>
      <c r="S129" s="157">
        <v>51523.636363636375</v>
      </c>
      <c r="U129" s="159">
        <v>44192</v>
      </c>
      <c r="V129" s="157">
        <v>12966.295856681481</v>
      </c>
    </row>
    <row r="130" spans="2:22" x14ac:dyDescent="0.45">
      <c r="B130" s="8" t="s">
        <v>9</v>
      </c>
      <c r="C130" s="9">
        <f>XIRR(C118:C129,B118:B129)</f>
        <v>0.32996414303779598</v>
      </c>
      <c r="E130" s="8" t="s">
        <v>9</v>
      </c>
      <c r="F130" s="9">
        <f>XIRR(F118:F129,E118:E129)</f>
        <v>0.13658924698829653</v>
      </c>
      <c r="J130" s="156">
        <v>43851</v>
      </c>
      <c r="K130" s="157">
        <v>-10000</v>
      </c>
      <c r="M130" s="156">
        <v>43851</v>
      </c>
      <c r="N130" s="157">
        <v>-10000</v>
      </c>
      <c r="R130" s="159">
        <v>44192</v>
      </c>
      <c r="S130" s="157">
        <v>10491.304347826088</v>
      </c>
      <c r="U130" s="159">
        <v>44192</v>
      </c>
      <c r="V130" s="157">
        <v>13428.146708213031</v>
      </c>
    </row>
    <row r="131" spans="2:22" s="1" customFormat="1" x14ac:dyDescent="0.45">
      <c r="B131" s="3" t="s">
        <v>28</v>
      </c>
      <c r="C131" s="140">
        <v>0.91600000000000004</v>
      </c>
      <c r="E131" s="3" t="s">
        <v>28</v>
      </c>
      <c r="F131" s="140">
        <v>0.28420000000000001</v>
      </c>
      <c r="J131" s="156">
        <v>43960</v>
      </c>
      <c r="K131" s="157">
        <v>-10000</v>
      </c>
      <c r="L131" s="155"/>
      <c r="M131" s="156">
        <v>43960</v>
      </c>
      <c r="N131" s="157">
        <v>-10000</v>
      </c>
      <c r="O131" s="155"/>
      <c r="P131" s="155"/>
      <c r="Q131" s="155"/>
      <c r="R131" s="159">
        <v>44192</v>
      </c>
      <c r="S131" s="157">
        <v>6680.5555555555566</v>
      </c>
      <c r="T131" s="155"/>
      <c r="U131" s="159">
        <v>44192</v>
      </c>
      <c r="V131" s="157">
        <v>12285.983312844925</v>
      </c>
    </row>
    <row r="132" spans="2:22" x14ac:dyDescent="0.45">
      <c r="J132" s="156">
        <v>44036</v>
      </c>
      <c r="K132" s="157">
        <v>-10000</v>
      </c>
      <c r="M132" s="156">
        <v>44036</v>
      </c>
      <c r="N132" s="157">
        <v>-10000</v>
      </c>
      <c r="R132" s="159">
        <v>44192</v>
      </c>
      <c r="S132" s="157">
        <v>13758.064516129032</v>
      </c>
      <c r="U132" s="159">
        <v>44192</v>
      </c>
      <c r="V132" s="157">
        <v>11837.058690119193</v>
      </c>
    </row>
    <row r="133" spans="2:22" x14ac:dyDescent="0.45">
      <c r="B133" s="193" t="s">
        <v>17</v>
      </c>
      <c r="C133" s="194"/>
      <c r="E133" s="190" t="s">
        <v>26</v>
      </c>
      <c r="F133" s="190"/>
      <c r="J133" s="156">
        <v>44093</v>
      </c>
      <c r="K133" s="157">
        <v>-10000</v>
      </c>
      <c r="M133" s="156">
        <v>44093</v>
      </c>
      <c r="N133" s="157">
        <v>-10000</v>
      </c>
      <c r="R133" s="159">
        <v>44192</v>
      </c>
      <c r="S133" s="157">
        <v>14593.922651933701</v>
      </c>
      <c r="U133" s="159">
        <v>44192</v>
      </c>
      <c r="V133" s="157">
        <v>12532.483124783223</v>
      </c>
    </row>
    <row r="134" spans="2:22" x14ac:dyDescent="0.45">
      <c r="B134" s="156">
        <v>43121</v>
      </c>
      <c r="C134" s="157">
        <v>-10000</v>
      </c>
      <c r="E134" s="156">
        <v>43121</v>
      </c>
      <c r="F134" s="157">
        <v>-10000</v>
      </c>
      <c r="J134" s="156">
        <v>44165</v>
      </c>
      <c r="K134" s="157">
        <v>-10000</v>
      </c>
      <c r="M134" s="156">
        <v>44165</v>
      </c>
      <c r="N134" s="157">
        <v>-10000</v>
      </c>
      <c r="R134" s="159">
        <v>44192</v>
      </c>
      <c r="S134" s="157">
        <v>18227.027027027027</v>
      </c>
      <c r="U134" s="159">
        <v>44192</v>
      </c>
      <c r="V134" s="157">
        <v>12099.582710834064</v>
      </c>
    </row>
    <row r="135" spans="2:22" x14ac:dyDescent="0.45">
      <c r="B135" s="156">
        <v>43184</v>
      </c>
      <c r="C135" s="157">
        <v>-10000</v>
      </c>
      <c r="E135" s="156">
        <v>43184</v>
      </c>
      <c r="F135" s="157">
        <v>-10000</v>
      </c>
      <c r="J135" s="156">
        <v>44192</v>
      </c>
      <c r="K135" s="157">
        <v>9601.073345259394</v>
      </c>
      <c r="M135" s="156">
        <v>44192</v>
      </c>
      <c r="N135" s="157">
        <v>11367.002226309167</v>
      </c>
      <c r="R135" s="156">
        <v>44192</v>
      </c>
      <c r="S135" s="157">
        <v>9601.073345259394</v>
      </c>
      <c r="U135" s="156">
        <v>44192</v>
      </c>
      <c r="V135" s="157">
        <v>11367.002226309167</v>
      </c>
    </row>
    <row r="136" spans="2:22" x14ac:dyDescent="0.45">
      <c r="B136" s="156">
        <v>43247</v>
      </c>
      <c r="C136" s="157">
        <v>-10000</v>
      </c>
      <c r="E136" s="156">
        <v>43247</v>
      </c>
      <c r="F136" s="157">
        <v>-10000</v>
      </c>
      <c r="J136" s="156">
        <v>44192</v>
      </c>
      <c r="K136" s="157">
        <v>14534.270650263621</v>
      </c>
      <c r="M136" s="156">
        <v>44192</v>
      </c>
      <c r="N136" s="157">
        <v>14844.673387479064</v>
      </c>
      <c r="R136" s="156">
        <v>44192</v>
      </c>
      <c r="S136" s="157">
        <v>14534.270650263621</v>
      </c>
      <c r="U136" s="156">
        <v>44192</v>
      </c>
      <c r="V136" s="157">
        <v>14844.673387479064</v>
      </c>
    </row>
    <row r="137" spans="2:22" x14ac:dyDescent="0.45">
      <c r="B137" s="156">
        <v>43310</v>
      </c>
      <c r="C137" s="157">
        <v>-10000</v>
      </c>
      <c r="E137" s="156">
        <v>43310</v>
      </c>
      <c r="F137" s="157">
        <v>-10000</v>
      </c>
      <c r="J137" s="159">
        <v>44192</v>
      </c>
      <c r="K137" s="157">
        <v>14339.622641509433</v>
      </c>
      <c r="M137" s="159">
        <v>44192</v>
      </c>
      <c r="N137" s="157">
        <v>12319.494348133967</v>
      </c>
      <c r="R137" s="159">
        <v>44192</v>
      </c>
      <c r="S137" s="157">
        <v>14339.622641509433</v>
      </c>
      <c r="U137" s="159">
        <v>44192</v>
      </c>
      <c r="V137" s="157">
        <v>12319.494348133967</v>
      </c>
    </row>
    <row r="138" spans="2:22" x14ac:dyDescent="0.45">
      <c r="B138" s="156">
        <v>43373</v>
      </c>
      <c r="C138" s="157">
        <v>-10000</v>
      </c>
      <c r="E138" s="156">
        <v>43373</v>
      </c>
      <c r="F138" s="157">
        <v>-10000</v>
      </c>
      <c r="J138" s="159">
        <v>44192</v>
      </c>
      <c r="K138" s="157">
        <v>9364.9671882887433</v>
      </c>
      <c r="M138" s="159">
        <v>44192</v>
      </c>
      <c r="N138" s="157">
        <v>12092.107295474438</v>
      </c>
      <c r="R138" s="159">
        <v>44192</v>
      </c>
      <c r="S138" s="157">
        <v>9364.9671882887433</v>
      </c>
      <c r="U138" s="159">
        <v>44192</v>
      </c>
      <c r="V138" s="157">
        <v>12092.107295474438</v>
      </c>
    </row>
    <row r="139" spans="2:22" x14ac:dyDescent="0.45">
      <c r="B139" s="156">
        <v>43428</v>
      </c>
      <c r="C139" s="157">
        <v>-10000</v>
      </c>
      <c r="E139" s="156">
        <v>43428</v>
      </c>
      <c r="F139" s="157">
        <v>-10000</v>
      </c>
      <c r="J139" s="159">
        <v>44192</v>
      </c>
      <c r="K139" s="157">
        <v>12699.203187250994</v>
      </c>
      <c r="M139" s="159">
        <v>44192</v>
      </c>
      <c r="N139" s="157">
        <v>10639.411098527746</v>
      </c>
      <c r="R139" s="159">
        <v>44192</v>
      </c>
      <c r="S139" s="157">
        <v>12699.203187250994</v>
      </c>
      <c r="U139" s="159">
        <v>44192</v>
      </c>
      <c r="V139" s="157">
        <v>10639.411098527746</v>
      </c>
    </row>
    <row r="140" spans="2:22" x14ac:dyDescent="0.45">
      <c r="B140" s="159">
        <v>44192</v>
      </c>
      <c r="C140" s="157">
        <v>1523.0923694779117</v>
      </c>
      <c r="E140" s="159">
        <v>44192</v>
      </c>
      <c r="F140" s="157">
        <v>13227.359765712999</v>
      </c>
      <c r="J140" s="8" t="s">
        <v>9</v>
      </c>
      <c r="K140" s="9">
        <f>XIRR(K4:K139,J4:J139)</f>
        <v>0.30520638823509216</v>
      </c>
      <c r="M140" s="8" t="s">
        <v>9</v>
      </c>
      <c r="N140" s="9">
        <f>XIRR(N4:N139,M4:M139)</f>
        <v>0.11913933157920836</v>
      </c>
      <c r="R140" s="8" t="s">
        <v>9</v>
      </c>
      <c r="S140" s="9">
        <f>XIRR(S4:S139,R4:R139)</f>
        <v>0.30520638823509216</v>
      </c>
      <c r="U140" s="8" t="s">
        <v>9</v>
      </c>
      <c r="V140" s="9">
        <f>XIRR(V4:V139,U4:U139)</f>
        <v>0.11913933157920836</v>
      </c>
    </row>
    <row r="141" spans="2:22" x14ac:dyDescent="0.45">
      <c r="B141" s="156">
        <v>43820</v>
      </c>
      <c r="C141" s="157">
        <v>11498.579545454546</v>
      </c>
      <c r="E141" s="156">
        <v>43820</v>
      </c>
      <c r="F141" s="157">
        <v>12786.759517747032</v>
      </c>
    </row>
    <row r="142" spans="2:22" x14ac:dyDescent="0.45">
      <c r="B142" s="159">
        <v>44192</v>
      </c>
      <c r="C142" s="157">
        <v>4609.7560975609758</v>
      </c>
      <c r="E142" s="159">
        <v>44192</v>
      </c>
      <c r="F142" s="157">
        <v>13449.677881173946</v>
      </c>
    </row>
    <row r="143" spans="2:22" x14ac:dyDescent="0.45">
      <c r="B143" s="159">
        <v>44192</v>
      </c>
      <c r="C143" s="157">
        <v>10349.397590361446</v>
      </c>
      <c r="E143" s="159">
        <v>44192</v>
      </c>
      <c r="F143" s="157">
        <v>12581.154917505894</v>
      </c>
    </row>
    <row r="144" spans="2:22" x14ac:dyDescent="0.45">
      <c r="B144" s="159">
        <v>44192</v>
      </c>
      <c r="C144" s="157">
        <v>51523.636363636375</v>
      </c>
      <c r="E144" s="159">
        <v>44192</v>
      </c>
      <c r="F144" s="157">
        <v>12966.295856681481</v>
      </c>
      <c r="J144" s="155" t="s">
        <v>313</v>
      </c>
      <c r="K144" s="155">
        <f>COUNT(K4:K139)</f>
        <v>136</v>
      </c>
      <c r="N144" s="155">
        <f>COUNT(N4:N139)</f>
        <v>136</v>
      </c>
    </row>
    <row r="145" spans="2:14" x14ac:dyDescent="0.45">
      <c r="B145" s="159">
        <v>44192</v>
      </c>
      <c r="C145" s="157">
        <v>10491.304347826088</v>
      </c>
      <c r="E145" s="159">
        <v>44192</v>
      </c>
      <c r="F145" s="157">
        <v>13428.146708213031</v>
      </c>
    </row>
    <row r="146" spans="2:14" x14ac:dyDescent="0.45">
      <c r="B146" s="8" t="s">
        <v>9</v>
      </c>
      <c r="C146" s="9">
        <f>XIRR(C134:C145,B134:B145)</f>
        <v>0.18630722165107727</v>
      </c>
      <c r="E146" s="8" t="s">
        <v>9</v>
      </c>
      <c r="F146" s="9">
        <f>XIRR(F134:F145,E134:E145)</f>
        <v>0.12151783108711245</v>
      </c>
      <c r="K146" s="155">
        <f>K144-C181</f>
        <v>0</v>
      </c>
      <c r="N146" s="155">
        <f>N144-F181</f>
        <v>0</v>
      </c>
    </row>
    <row r="147" spans="2:14" s="1" customFormat="1" x14ac:dyDescent="0.45">
      <c r="B147" s="3" t="s">
        <v>28</v>
      </c>
      <c r="C147" s="140">
        <v>0.49990000000000001</v>
      </c>
      <c r="E147" s="3" t="s">
        <v>28</v>
      </c>
      <c r="F147" s="140">
        <v>0.30730000000000002</v>
      </c>
    </row>
    <row r="149" spans="2:14" x14ac:dyDescent="0.45">
      <c r="B149" s="193" t="s">
        <v>18</v>
      </c>
      <c r="C149" s="194"/>
      <c r="E149" s="190" t="s">
        <v>27</v>
      </c>
      <c r="F149" s="190"/>
    </row>
    <row r="150" spans="2:14" x14ac:dyDescent="0.45">
      <c r="B150" s="156">
        <v>43491</v>
      </c>
      <c r="C150" s="157">
        <v>-10000</v>
      </c>
      <c r="E150" s="156">
        <v>43491</v>
      </c>
      <c r="F150" s="157">
        <v>-10000</v>
      </c>
    </row>
    <row r="151" spans="2:14" x14ac:dyDescent="0.45">
      <c r="B151" s="156">
        <v>43550</v>
      </c>
      <c r="C151" s="157">
        <v>-10000</v>
      </c>
      <c r="E151" s="156">
        <v>43550</v>
      </c>
      <c r="F151" s="157">
        <v>-10000</v>
      </c>
    </row>
    <row r="152" spans="2:14" x14ac:dyDescent="0.45">
      <c r="B152" s="156">
        <v>43610</v>
      </c>
      <c r="C152" s="157">
        <v>-10000</v>
      </c>
      <c r="E152" s="156">
        <v>43610</v>
      </c>
      <c r="F152" s="157">
        <v>-10000</v>
      </c>
    </row>
    <row r="153" spans="2:14" x14ac:dyDescent="0.45">
      <c r="B153" s="156">
        <v>43677</v>
      </c>
      <c r="C153" s="157">
        <v>-10000</v>
      </c>
      <c r="E153" s="156">
        <v>43677</v>
      </c>
      <c r="F153" s="157">
        <v>-10000</v>
      </c>
    </row>
    <row r="154" spans="2:14" x14ac:dyDescent="0.45">
      <c r="B154" s="156">
        <v>43737</v>
      </c>
      <c r="C154" s="157">
        <v>-10000</v>
      </c>
      <c r="E154" s="156">
        <v>43737</v>
      </c>
      <c r="F154" s="157">
        <v>-10000</v>
      </c>
    </row>
    <row r="155" spans="2:14" x14ac:dyDescent="0.45">
      <c r="B155" s="156">
        <v>43789</v>
      </c>
      <c r="C155" s="157">
        <v>-10000</v>
      </c>
      <c r="E155" s="156">
        <v>43789</v>
      </c>
      <c r="F155" s="157">
        <v>-10000</v>
      </c>
    </row>
    <row r="156" spans="2:14" x14ac:dyDescent="0.45">
      <c r="B156" s="156">
        <v>43664</v>
      </c>
      <c r="C156" s="157">
        <v>9885.0574712643684</v>
      </c>
      <c r="E156" s="156">
        <v>43664</v>
      </c>
      <c r="F156" s="157">
        <v>10838.584316446912</v>
      </c>
    </row>
    <row r="157" spans="2:14" x14ac:dyDescent="0.45">
      <c r="B157" s="159">
        <v>44192</v>
      </c>
      <c r="C157" s="157">
        <v>6680.5555555555566</v>
      </c>
      <c r="E157" s="159">
        <v>44192</v>
      </c>
      <c r="F157" s="157">
        <v>12285.983312844925</v>
      </c>
    </row>
    <row r="158" spans="2:14" x14ac:dyDescent="0.45">
      <c r="B158" s="159">
        <v>44192</v>
      </c>
      <c r="C158" s="157">
        <v>13758.064516129032</v>
      </c>
      <c r="E158" s="159">
        <v>44192</v>
      </c>
      <c r="F158" s="157">
        <v>11837.058690119193</v>
      </c>
    </row>
    <row r="159" spans="2:14" x14ac:dyDescent="0.45">
      <c r="B159" s="159">
        <v>44192</v>
      </c>
      <c r="C159" s="157">
        <v>14593.922651933701</v>
      </c>
      <c r="E159" s="159">
        <v>44192</v>
      </c>
      <c r="F159" s="157">
        <v>12532.483124783223</v>
      </c>
    </row>
    <row r="160" spans="2:14" x14ac:dyDescent="0.45">
      <c r="B160" s="159">
        <v>44192</v>
      </c>
      <c r="C160" s="157">
        <v>18227.027027027027</v>
      </c>
      <c r="E160" s="159">
        <v>44192</v>
      </c>
      <c r="F160" s="157">
        <v>12099.582710834064</v>
      </c>
    </row>
    <row r="161" spans="2:6" ht="18" customHeight="1" x14ac:dyDescent="0.45">
      <c r="B161" s="160">
        <v>43952</v>
      </c>
      <c r="C161" s="157">
        <v>7828.5714285714284</v>
      </c>
      <c r="E161" s="160">
        <v>43952</v>
      </c>
      <c r="F161" s="157">
        <v>8294.2609037908042</v>
      </c>
    </row>
    <row r="162" spans="2:6" x14ac:dyDescent="0.45">
      <c r="B162" s="8" t="s">
        <v>9</v>
      </c>
      <c r="C162" s="9">
        <f>XIRR(C150:C161,B150:B161)</f>
        <v>0.14778159260749824</v>
      </c>
      <c r="E162" s="8" t="s">
        <v>9</v>
      </c>
      <c r="F162" s="9">
        <f>XIRR(F150:F161,E150:E161)</f>
        <v>0.11002245545387268</v>
      </c>
    </row>
    <row r="163" spans="2:6" s="1" customFormat="1" x14ac:dyDescent="0.45">
      <c r="B163" s="3" t="s">
        <v>28</v>
      </c>
      <c r="C163" s="140">
        <v>0.18290000000000001</v>
      </c>
      <c r="E163" s="3" t="s">
        <v>28</v>
      </c>
      <c r="F163" s="140">
        <v>0.13150000000000001</v>
      </c>
    </row>
    <row r="165" spans="2:6" x14ac:dyDescent="0.45">
      <c r="B165" s="193" t="s">
        <v>317</v>
      </c>
      <c r="C165" s="194"/>
      <c r="E165" s="190" t="s">
        <v>318</v>
      </c>
      <c r="F165" s="190"/>
    </row>
    <row r="166" spans="2:6" x14ac:dyDescent="0.45">
      <c r="B166" s="156">
        <v>43851</v>
      </c>
      <c r="C166" s="157">
        <v>-10000</v>
      </c>
      <c r="E166" s="156">
        <v>43851</v>
      </c>
      <c r="F166" s="157">
        <v>-10000</v>
      </c>
    </row>
    <row r="167" spans="2:6" x14ac:dyDescent="0.45">
      <c r="B167" s="156">
        <v>43960</v>
      </c>
      <c r="C167" s="157">
        <v>-10000</v>
      </c>
      <c r="E167" s="156">
        <v>43960</v>
      </c>
      <c r="F167" s="157">
        <v>-10000</v>
      </c>
    </row>
    <row r="168" spans="2:6" x14ac:dyDescent="0.45">
      <c r="B168" s="156">
        <v>44036</v>
      </c>
      <c r="C168" s="157">
        <v>-10000</v>
      </c>
      <c r="E168" s="156">
        <v>44036</v>
      </c>
      <c r="F168" s="157">
        <v>-10000</v>
      </c>
    </row>
    <row r="169" spans="2:6" x14ac:dyDescent="0.45">
      <c r="B169" s="156">
        <v>44093</v>
      </c>
      <c r="C169" s="157">
        <v>-10000</v>
      </c>
      <c r="E169" s="156">
        <v>44093</v>
      </c>
      <c r="F169" s="157">
        <v>-10000</v>
      </c>
    </row>
    <row r="170" spans="2:6" x14ac:dyDescent="0.45">
      <c r="B170" s="156">
        <v>44165</v>
      </c>
      <c r="C170" s="157">
        <v>-10000</v>
      </c>
      <c r="E170" s="156">
        <v>44165</v>
      </c>
      <c r="F170" s="157">
        <v>-10000</v>
      </c>
    </row>
    <row r="171" spans="2:6" x14ac:dyDescent="0.45">
      <c r="B171" s="156">
        <v>44192</v>
      </c>
      <c r="C171" s="157">
        <v>9601.073345259394</v>
      </c>
      <c r="E171" s="156">
        <v>44192</v>
      </c>
      <c r="F171" s="157">
        <v>11367.002226309167</v>
      </c>
    </row>
    <row r="172" spans="2:6" x14ac:dyDescent="0.45">
      <c r="B172" s="156">
        <v>44192</v>
      </c>
      <c r="C172" s="157">
        <v>14534.270650263621</v>
      </c>
      <c r="E172" s="156">
        <v>44192</v>
      </c>
      <c r="F172" s="157">
        <v>14844.673387479064</v>
      </c>
    </row>
    <row r="173" spans="2:6" x14ac:dyDescent="0.45">
      <c r="B173" s="159">
        <v>44192</v>
      </c>
      <c r="C173" s="157">
        <v>14339.622641509433</v>
      </c>
      <c r="E173" s="159">
        <v>44192</v>
      </c>
      <c r="F173" s="157">
        <v>12319.494348133967</v>
      </c>
    </row>
    <row r="174" spans="2:6" x14ac:dyDescent="0.45">
      <c r="B174" s="159">
        <v>44192</v>
      </c>
      <c r="C174" s="157">
        <v>9364.9671882887433</v>
      </c>
      <c r="E174" s="159">
        <v>44192</v>
      </c>
      <c r="F174" s="157">
        <v>12092.107295474438</v>
      </c>
    </row>
    <row r="175" spans="2:6" x14ac:dyDescent="0.45">
      <c r="B175" s="159">
        <v>44192</v>
      </c>
      <c r="C175" s="157">
        <v>12699.203187250994</v>
      </c>
      <c r="E175" s="159">
        <v>44192</v>
      </c>
      <c r="F175" s="157">
        <v>10639.411098527746</v>
      </c>
    </row>
    <row r="176" spans="2:6" x14ac:dyDescent="0.45">
      <c r="B176" s="8" t="s">
        <v>9</v>
      </c>
      <c r="C176" s="9">
        <f>XIRR(C166:C175,B166:B175)</f>
        <v>0.48221675753593451</v>
      </c>
      <c r="E176" s="8" t="s">
        <v>9</v>
      </c>
      <c r="F176" s="9">
        <f>XIRR(F166:F175,E166:E175)</f>
        <v>0.51751938462257374</v>
      </c>
    </row>
    <row r="177" spans="2:6" x14ac:dyDescent="0.45">
      <c r="B177" s="3" t="s">
        <v>28</v>
      </c>
      <c r="C177" s="140">
        <v>0.21079999999999999</v>
      </c>
      <c r="D177" s="1"/>
      <c r="E177" s="3" t="s">
        <v>28</v>
      </c>
      <c r="F177" s="140">
        <v>0.2253</v>
      </c>
    </row>
    <row r="181" spans="2:6" x14ac:dyDescent="0.45">
      <c r="B181" s="155" t="s">
        <v>313</v>
      </c>
      <c r="C181" s="161">
        <f>COUNT(C4:C17,C22:C37,C42:C57,C62:C79,C84:C97,C102:C113,C118:C129,C134:C145,C150:C161,C166:C175)</f>
        <v>136</v>
      </c>
      <c r="D181" s="161"/>
      <c r="E181" s="161"/>
      <c r="F181" s="161">
        <f>COUNT(F4:F17,F22:F37,F42:F57,F62:F79,F84:F97,F102:F113,F118:F129,F134:F145,F150:F161,F166:F175)</f>
        <v>136</v>
      </c>
    </row>
  </sheetData>
  <mergeCells count="26">
    <mergeCell ref="B165:C165"/>
    <mergeCell ref="E165:F165"/>
    <mergeCell ref="R2:V2"/>
    <mergeCell ref="J3:K3"/>
    <mergeCell ref="M3:N3"/>
    <mergeCell ref="R3:S3"/>
    <mergeCell ref="U3:V3"/>
    <mergeCell ref="J2:N2"/>
    <mergeCell ref="B117:C117"/>
    <mergeCell ref="E117:F117"/>
    <mergeCell ref="B133:C133"/>
    <mergeCell ref="E133:F133"/>
    <mergeCell ref="B149:C149"/>
    <mergeCell ref="E149:F149"/>
    <mergeCell ref="B61:C61"/>
    <mergeCell ref="E61:F61"/>
    <mergeCell ref="B83:C83"/>
    <mergeCell ref="E83:F83"/>
    <mergeCell ref="B101:C101"/>
    <mergeCell ref="E101:F101"/>
    <mergeCell ref="B3:C3"/>
    <mergeCell ref="E3:F3"/>
    <mergeCell ref="B21:C21"/>
    <mergeCell ref="E21:F21"/>
    <mergeCell ref="B41:C41"/>
    <mergeCell ref="E41:F4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B1:O246"/>
  <sheetViews>
    <sheetView topLeftCell="A140" zoomScale="80" zoomScaleNormal="80" workbookViewId="0">
      <selection activeCell="I154" sqref="I154"/>
    </sheetView>
  </sheetViews>
  <sheetFormatPr defaultRowHeight="14.25" x14ac:dyDescent="0.45"/>
  <cols>
    <col min="1" max="1" width="3.1328125" customWidth="1"/>
    <col min="2" max="2" width="13.19921875" customWidth="1"/>
    <col min="3" max="3" width="12.53125" style="82" customWidth="1"/>
    <col min="4" max="4" width="12.46484375" customWidth="1"/>
    <col min="5" max="5" width="14.796875" customWidth="1"/>
    <col min="6" max="6" width="2.86328125" customWidth="1"/>
    <col min="7" max="7" width="11.86328125" customWidth="1"/>
    <col min="8" max="8" width="11.53125" customWidth="1"/>
    <col min="9" max="9" width="12.86328125" customWidth="1"/>
    <col min="10" max="10" width="11.19921875" customWidth="1"/>
    <col min="11" max="11" width="11.46484375" customWidth="1"/>
    <col min="12" max="12" width="11.53125" customWidth="1"/>
    <col min="13" max="13" width="14.53125" customWidth="1"/>
    <col min="14" max="14" width="11" customWidth="1"/>
    <col min="15" max="15" width="12.86328125" customWidth="1"/>
  </cols>
  <sheetData>
    <row r="1" spans="2:15" x14ac:dyDescent="0.45">
      <c r="B1" s="125"/>
    </row>
    <row r="2" spans="2:15" x14ac:dyDescent="0.45">
      <c r="B2" s="81" t="s">
        <v>269</v>
      </c>
      <c r="C2" s="82" t="s">
        <v>270</v>
      </c>
      <c r="D2" t="s">
        <v>271</v>
      </c>
      <c r="L2" s="3" t="s">
        <v>272</v>
      </c>
      <c r="N2" s="3" t="s">
        <v>273</v>
      </c>
    </row>
    <row r="3" spans="2:15" s="13" customFormat="1" ht="47.25" customHeight="1" x14ac:dyDescent="0.45">
      <c r="B3" s="83" t="s">
        <v>274</v>
      </c>
      <c r="C3" s="14" t="s">
        <v>275</v>
      </c>
      <c r="D3" s="14" t="s">
        <v>275</v>
      </c>
      <c r="E3" s="83" t="s">
        <v>276</v>
      </c>
      <c r="F3" s="83"/>
      <c r="G3" s="83" t="s">
        <v>277</v>
      </c>
      <c r="H3" s="83" t="s">
        <v>278</v>
      </c>
      <c r="I3" s="83" t="s">
        <v>279</v>
      </c>
      <c r="J3" s="83"/>
      <c r="K3" s="83" t="s">
        <v>277</v>
      </c>
      <c r="L3" s="83" t="s">
        <v>280</v>
      </c>
      <c r="M3" s="83" t="s">
        <v>281</v>
      </c>
      <c r="N3" s="83" t="s">
        <v>280</v>
      </c>
      <c r="O3" s="83" t="s">
        <v>282</v>
      </c>
    </row>
    <row r="4" spans="2:15" ht="16.149999999999999" x14ac:dyDescent="0.45">
      <c r="B4" s="122">
        <v>40909</v>
      </c>
      <c r="C4" s="90">
        <v>23.5</v>
      </c>
      <c r="D4" s="90">
        <v>32</v>
      </c>
      <c r="E4" s="122">
        <v>40969</v>
      </c>
      <c r="F4" s="84"/>
      <c r="G4" s="82">
        <v>10000</v>
      </c>
      <c r="H4" s="85">
        <f t="shared" ref="H4:H15" si="0">G4/C4</f>
        <v>425.531914893617</v>
      </c>
      <c r="I4" s="127">
        <f t="shared" ref="I4:I15" si="1">H4*D4</f>
        <v>13617.021276595744</v>
      </c>
      <c r="J4" s="82"/>
      <c r="K4" s="82">
        <v>10000</v>
      </c>
      <c r="L4" s="87">
        <v>15940</v>
      </c>
      <c r="M4" s="88">
        <f t="shared" ref="M4:M15" si="2">K4/L4</f>
        <v>0.62735257214554585</v>
      </c>
      <c r="N4" s="87">
        <v>17362</v>
      </c>
      <c r="O4" s="89">
        <f t="shared" ref="O4:O15" si="3">N4*M4</f>
        <v>10892.095357590966</v>
      </c>
    </row>
    <row r="5" spans="2:15" ht="16.149999999999999" x14ac:dyDescent="0.45">
      <c r="B5" s="122">
        <v>40909</v>
      </c>
      <c r="C5" s="90">
        <v>50.5</v>
      </c>
      <c r="D5" s="90">
        <v>61.5</v>
      </c>
      <c r="E5" s="122">
        <v>40969</v>
      </c>
      <c r="F5" s="84"/>
      <c r="G5" s="82">
        <v>10000</v>
      </c>
      <c r="H5" s="85">
        <f t="shared" si="0"/>
        <v>198.01980198019803</v>
      </c>
      <c r="I5" s="127">
        <f t="shared" si="1"/>
        <v>12178.217821782178</v>
      </c>
      <c r="J5" s="82"/>
      <c r="K5" s="82">
        <v>10000</v>
      </c>
      <c r="L5" s="87">
        <v>16175</v>
      </c>
      <c r="M5" s="88">
        <f t="shared" si="2"/>
        <v>0.61823802163833075</v>
      </c>
      <c r="N5" s="87">
        <v>17052</v>
      </c>
      <c r="O5" s="89">
        <f t="shared" si="3"/>
        <v>10542.194744976816</v>
      </c>
    </row>
    <row r="6" spans="2:15" ht="16.149999999999999" x14ac:dyDescent="0.45">
      <c r="B6" s="122">
        <v>40909</v>
      </c>
      <c r="C6" s="90">
        <v>34</v>
      </c>
      <c r="D6" s="90">
        <v>31.5</v>
      </c>
      <c r="E6" s="122">
        <v>41030</v>
      </c>
      <c r="F6" s="84"/>
      <c r="G6" s="82">
        <v>10000</v>
      </c>
      <c r="H6" s="85">
        <f t="shared" si="0"/>
        <v>294.11764705882354</v>
      </c>
      <c r="I6" s="127">
        <f t="shared" si="1"/>
        <v>9264.7058823529405</v>
      </c>
      <c r="J6" s="82"/>
      <c r="K6" s="82">
        <v>10000</v>
      </c>
      <c r="L6" s="87">
        <v>16190</v>
      </c>
      <c r="M6" s="88">
        <f t="shared" si="2"/>
        <v>0.61766522544780733</v>
      </c>
      <c r="N6" s="87">
        <v>16030</v>
      </c>
      <c r="O6" s="89">
        <f t="shared" si="3"/>
        <v>9901.1735639283506</v>
      </c>
    </row>
    <row r="7" spans="2:15" ht="16.149999999999999" x14ac:dyDescent="0.45">
      <c r="B7" s="122">
        <v>40969</v>
      </c>
      <c r="C7" s="90">
        <v>39.5</v>
      </c>
      <c r="D7" s="90">
        <v>46.5</v>
      </c>
      <c r="E7" s="122">
        <v>41153</v>
      </c>
      <c r="F7" s="84"/>
      <c r="G7" s="82">
        <v>10000</v>
      </c>
      <c r="H7" s="85">
        <f t="shared" si="0"/>
        <v>253.16455696202533</v>
      </c>
      <c r="I7" s="127">
        <f t="shared" si="1"/>
        <v>11772.151898734177</v>
      </c>
      <c r="J7" s="82"/>
      <c r="K7" s="82">
        <v>10000</v>
      </c>
      <c r="L7" s="87">
        <v>17919</v>
      </c>
      <c r="M7" s="88">
        <f t="shared" si="2"/>
        <v>0.55806685640939779</v>
      </c>
      <c r="N7" s="87">
        <v>18349</v>
      </c>
      <c r="O7" s="89">
        <f t="shared" si="3"/>
        <v>10239.96874825604</v>
      </c>
    </row>
    <row r="8" spans="2:15" ht="16.149999999999999" x14ac:dyDescent="0.45">
      <c r="B8" s="122">
        <v>41000</v>
      </c>
      <c r="C8" s="90">
        <v>68</v>
      </c>
      <c r="D8" s="90">
        <v>79</v>
      </c>
      <c r="E8" s="122">
        <v>41004</v>
      </c>
      <c r="F8" s="84"/>
      <c r="G8" s="82">
        <v>10000</v>
      </c>
      <c r="H8" s="85">
        <f t="shared" si="0"/>
        <v>147.05882352941177</v>
      </c>
      <c r="I8" s="127">
        <f t="shared" si="1"/>
        <v>11617.64705882353</v>
      </c>
      <c r="J8" s="82"/>
      <c r="K8" s="82">
        <v>10000</v>
      </c>
      <c r="L8" s="87">
        <v>17347</v>
      </c>
      <c r="M8" s="88">
        <f t="shared" si="2"/>
        <v>0.57646855364039895</v>
      </c>
      <c r="N8" s="87">
        <v>17145</v>
      </c>
      <c r="O8" s="89">
        <f t="shared" si="3"/>
        <v>9883.5533521646394</v>
      </c>
    </row>
    <row r="9" spans="2:15" ht="16.149999999999999" x14ac:dyDescent="0.45">
      <c r="B9" s="122">
        <v>41000</v>
      </c>
      <c r="C9" s="90">
        <v>80</v>
      </c>
      <c r="D9" s="90">
        <v>101</v>
      </c>
      <c r="E9" s="122">
        <v>41049</v>
      </c>
      <c r="F9" s="84"/>
      <c r="G9" s="82">
        <v>10000</v>
      </c>
      <c r="H9" s="85">
        <f t="shared" si="0"/>
        <v>125</v>
      </c>
      <c r="I9" s="127">
        <f t="shared" si="1"/>
        <v>12625</v>
      </c>
      <c r="J9" s="82"/>
      <c r="K9" s="82">
        <v>10000</v>
      </c>
      <c r="L9" s="87">
        <v>17348</v>
      </c>
      <c r="M9" s="88">
        <f t="shared" si="2"/>
        <v>0.57643532395665209</v>
      </c>
      <c r="N9" s="87">
        <v>16866</v>
      </c>
      <c r="O9" s="89">
        <f t="shared" si="3"/>
        <v>9722.1581738528948</v>
      </c>
    </row>
    <row r="10" spans="2:15" ht="16.149999999999999" x14ac:dyDescent="0.45">
      <c r="B10" s="122">
        <v>41030</v>
      </c>
      <c r="C10" s="90">
        <v>34.5</v>
      </c>
      <c r="D10" s="90">
        <v>40.85</v>
      </c>
      <c r="E10" s="122">
        <v>41214</v>
      </c>
      <c r="F10" s="84"/>
      <c r="G10" s="82">
        <v>10000</v>
      </c>
      <c r="H10" s="85">
        <f t="shared" si="0"/>
        <v>289.85507246376812</v>
      </c>
      <c r="I10" s="127">
        <f t="shared" si="1"/>
        <v>11840.579710144928</v>
      </c>
      <c r="J10" s="82"/>
      <c r="K10" s="82">
        <v>10000</v>
      </c>
      <c r="L10" s="87">
        <v>16318</v>
      </c>
      <c r="M10" s="88">
        <f t="shared" si="2"/>
        <v>0.61282019855374437</v>
      </c>
      <c r="N10" s="87">
        <v>19486</v>
      </c>
      <c r="O10" s="89">
        <f t="shared" si="3"/>
        <v>11941.414389018262</v>
      </c>
    </row>
    <row r="11" spans="2:15" ht="16.149999999999999" x14ac:dyDescent="0.45">
      <c r="B11" s="122">
        <v>41122</v>
      </c>
      <c r="C11" s="90">
        <v>64</v>
      </c>
      <c r="D11" s="90">
        <v>77.5</v>
      </c>
      <c r="E11" s="122">
        <v>41183</v>
      </c>
      <c r="F11" s="84"/>
      <c r="G11" s="82">
        <v>10000</v>
      </c>
      <c r="H11" s="85">
        <f t="shared" si="0"/>
        <v>156.25</v>
      </c>
      <c r="I11" s="127">
        <f t="shared" si="1"/>
        <v>12109.375</v>
      </c>
      <c r="J11" s="82"/>
      <c r="K11" s="82">
        <v>10000</v>
      </c>
      <c r="L11" s="87">
        <v>17246</v>
      </c>
      <c r="M11" s="88">
        <f t="shared" si="2"/>
        <v>0.57984460164675866</v>
      </c>
      <c r="N11" s="87">
        <v>18871</v>
      </c>
      <c r="O11" s="89">
        <f t="shared" si="3"/>
        <v>10942.247477675983</v>
      </c>
    </row>
    <row r="12" spans="2:15" ht="16.149999999999999" x14ac:dyDescent="0.45">
      <c r="B12" s="122">
        <v>41122</v>
      </c>
      <c r="C12" s="90">
        <v>360</v>
      </c>
      <c r="D12" s="90">
        <v>395</v>
      </c>
      <c r="E12" s="122">
        <v>41244</v>
      </c>
      <c r="F12" s="84"/>
      <c r="G12" s="82">
        <v>10000</v>
      </c>
      <c r="H12" s="85">
        <f t="shared" si="0"/>
        <v>27.777777777777779</v>
      </c>
      <c r="I12" s="127">
        <f t="shared" si="1"/>
        <v>10972.222222222223</v>
      </c>
      <c r="J12" s="82"/>
      <c r="K12" s="82">
        <v>10000</v>
      </c>
      <c r="L12" s="87">
        <v>17847</v>
      </c>
      <c r="M12" s="88">
        <f t="shared" si="2"/>
        <v>0.56031826077211855</v>
      </c>
      <c r="N12" s="87">
        <v>19440</v>
      </c>
      <c r="O12" s="89">
        <f t="shared" si="3"/>
        <v>10892.586989409985</v>
      </c>
    </row>
    <row r="13" spans="2:15" ht="16.149999999999999" x14ac:dyDescent="0.45">
      <c r="B13" s="122">
        <v>41153</v>
      </c>
      <c r="C13" s="90">
        <v>735</v>
      </c>
      <c r="D13" s="90">
        <v>865</v>
      </c>
      <c r="E13" s="122">
        <v>41199</v>
      </c>
      <c r="F13" s="84"/>
      <c r="G13" s="82">
        <v>10000</v>
      </c>
      <c r="H13" s="85">
        <f t="shared" si="0"/>
        <v>13.605442176870747</v>
      </c>
      <c r="I13" s="127">
        <f t="shared" si="1"/>
        <v>11768.707482993197</v>
      </c>
      <c r="J13" s="82"/>
      <c r="K13" s="82">
        <v>10000</v>
      </c>
      <c r="L13" s="87">
        <v>17360</v>
      </c>
      <c r="M13" s="88">
        <f t="shared" si="2"/>
        <v>0.57603686635944695</v>
      </c>
      <c r="N13" s="87">
        <v>18656</v>
      </c>
      <c r="O13" s="89">
        <f t="shared" si="3"/>
        <v>10746.543778801843</v>
      </c>
    </row>
    <row r="14" spans="2:15" ht="16.149999999999999" x14ac:dyDescent="0.45">
      <c r="B14" s="122">
        <v>41214</v>
      </c>
      <c r="C14" s="90">
        <v>41.3</v>
      </c>
      <c r="D14" s="90">
        <v>47.6</v>
      </c>
      <c r="E14" s="122">
        <v>41294</v>
      </c>
      <c r="F14" s="84"/>
      <c r="G14" s="82">
        <v>10000</v>
      </c>
      <c r="H14" s="85">
        <f t="shared" si="0"/>
        <v>242.13075060532688</v>
      </c>
      <c r="I14" s="127">
        <f t="shared" si="1"/>
        <v>11525.423728813559</v>
      </c>
      <c r="J14" s="82"/>
      <c r="K14" s="82">
        <v>10000</v>
      </c>
      <c r="L14" s="87">
        <v>18755</v>
      </c>
      <c r="M14" s="88">
        <f t="shared" si="2"/>
        <v>0.5331911490269261</v>
      </c>
      <c r="N14" s="87">
        <v>20101</v>
      </c>
      <c r="O14" s="89">
        <f t="shared" si="3"/>
        <v>10717.675286590242</v>
      </c>
    </row>
    <row r="15" spans="2:15" ht="16.149999999999999" x14ac:dyDescent="0.45">
      <c r="B15" s="122">
        <v>41244</v>
      </c>
      <c r="C15" s="90">
        <v>215</v>
      </c>
      <c r="D15" s="90">
        <v>186</v>
      </c>
      <c r="E15" s="122">
        <v>41266</v>
      </c>
      <c r="F15" s="84"/>
      <c r="G15" s="82">
        <v>10000</v>
      </c>
      <c r="H15" s="85">
        <f t="shared" si="0"/>
        <v>46.511627906976742</v>
      </c>
      <c r="I15" s="127">
        <f t="shared" si="1"/>
        <v>8651.1627906976737</v>
      </c>
      <c r="J15" s="82"/>
      <c r="K15" s="82">
        <v>10000</v>
      </c>
      <c r="L15" s="87">
        <v>19580</v>
      </c>
      <c r="M15" s="88">
        <f t="shared" si="2"/>
        <v>0.51072522982635338</v>
      </c>
      <c r="N15" s="87">
        <v>19666</v>
      </c>
      <c r="O15" s="89">
        <f t="shared" si="3"/>
        <v>10043.922369765065</v>
      </c>
    </row>
    <row r="16" spans="2:15" ht="16.149999999999999" x14ac:dyDescent="0.45">
      <c r="B16" s="84"/>
      <c r="D16" s="82"/>
      <c r="E16" s="84"/>
      <c r="F16" s="84"/>
      <c r="G16" s="82"/>
      <c r="H16" s="85"/>
      <c r="I16" s="90"/>
      <c r="J16" s="82"/>
      <c r="K16" s="82"/>
      <c r="L16" s="87"/>
      <c r="M16" s="88"/>
      <c r="N16" s="87"/>
      <c r="O16" s="89"/>
    </row>
    <row r="18" spans="2:8" x14ac:dyDescent="0.45">
      <c r="B18" s="1" t="s">
        <v>283</v>
      </c>
      <c r="G18" s="1" t="s">
        <v>284</v>
      </c>
    </row>
    <row r="19" spans="2:8" x14ac:dyDescent="0.45">
      <c r="B19" s="189" t="s">
        <v>285</v>
      </c>
      <c r="C19" s="189"/>
      <c r="G19" s="189" t="s">
        <v>285</v>
      </c>
      <c r="H19" s="189"/>
    </row>
    <row r="20" spans="2:8" ht="16.149999999999999" x14ac:dyDescent="0.45">
      <c r="B20" s="122">
        <v>40909</v>
      </c>
      <c r="C20" s="90">
        <v>-10000</v>
      </c>
      <c r="D20" s="82"/>
      <c r="G20" s="122">
        <v>40909</v>
      </c>
      <c r="H20" s="90">
        <v>-10000</v>
      </c>
    </row>
    <row r="21" spans="2:8" ht="16.149999999999999" x14ac:dyDescent="0.45">
      <c r="B21" s="122">
        <v>40909</v>
      </c>
      <c r="C21" s="90">
        <v>-10000</v>
      </c>
      <c r="D21" s="82"/>
      <c r="G21" s="122">
        <v>40909</v>
      </c>
      <c r="H21" s="90">
        <v>-10000</v>
      </c>
    </row>
    <row r="22" spans="2:8" ht="16.149999999999999" x14ac:dyDescent="0.45">
      <c r="B22" s="122">
        <v>40909</v>
      </c>
      <c r="C22" s="90">
        <v>-10000</v>
      </c>
      <c r="D22" s="82"/>
      <c r="G22" s="122">
        <v>40909</v>
      </c>
      <c r="H22" s="90">
        <v>-10000</v>
      </c>
    </row>
    <row r="23" spans="2:8" ht="16.149999999999999" x14ac:dyDescent="0.45">
      <c r="B23" s="122">
        <v>40969</v>
      </c>
      <c r="C23" s="90">
        <v>-10000</v>
      </c>
      <c r="D23" s="82"/>
      <c r="G23" s="122">
        <v>40969</v>
      </c>
      <c r="H23" s="90">
        <v>-10000</v>
      </c>
    </row>
    <row r="24" spans="2:8" ht="16.149999999999999" x14ac:dyDescent="0.45">
      <c r="B24" s="122">
        <v>41000</v>
      </c>
      <c r="C24" s="90">
        <v>-10000</v>
      </c>
      <c r="D24" s="82"/>
      <c r="G24" s="122">
        <v>41000</v>
      </c>
      <c r="H24" s="90">
        <v>-10000</v>
      </c>
    </row>
    <row r="25" spans="2:8" ht="16.149999999999999" x14ac:dyDescent="0.45">
      <c r="B25" s="122">
        <v>41000</v>
      </c>
      <c r="C25" s="90">
        <v>-10000</v>
      </c>
      <c r="D25" s="82"/>
      <c r="G25" s="122">
        <v>41000</v>
      </c>
      <c r="H25" s="90">
        <v>-10000</v>
      </c>
    </row>
    <row r="26" spans="2:8" ht="16.149999999999999" x14ac:dyDescent="0.45">
      <c r="B26" s="122">
        <v>41030</v>
      </c>
      <c r="C26" s="90">
        <v>-10000</v>
      </c>
      <c r="D26" s="82"/>
      <c r="G26" s="122">
        <v>41030</v>
      </c>
      <c r="H26" s="90">
        <v>-10000</v>
      </c>
    </row>
    <row r="27" spans="2:8" ht="16.149999999999999" x14ac:dyDescent="0.45">
      <c r="B27" s="122">
        <v>41122</v>
      </c>
      <c r="C27" s="90">
        <v>-10000</v>
      </c>
      <c r="D27" s="82"/>
      <c r="G27" s="122">
        <v>41122</v>
      </c>
      <c r="H27" s="90">
        <v>-10000</v>
      </c>
    </row>
    <row r="28" spans="2:8" ht="16.149999999999999" x14ac:dyDescent="0.45">
      <c r="B28" s="122">
        <v>41122</v>
      </c>
      <c r="C28" s="90">
        <v>-10000</v>
      </c>
      <c r="D28" s="82"/>
      <c r="G28" s="122">
        <v>41122</v>
      </c>
      <c r="H28" s="90">
        <v>-10000</v>
      </c>
    </row>
    <row r="29" spans="2:8" ht="16.149999999999999" x14ac:dyDescent="0.45">
      <c r="B29" s="122">
        <v>41153</v>
      </c>
      <c r="C29" s="90">
        <v>-10000</v>
      </c>
      <c r="D29" s="82"/>
      <c r="G29" s="122">
        <v>41153</v>
      </c>
      <c r="H29" s="90">
        <v>-10000</v>
      </c>
    </row>
    <row r="30" spans="2:8" ht="16.149999999999999" x14ac:dyDescent="0.45">
      <c r="B30" s="122">
        <v>41214</v>
      </c>
      <c r="C30" s="90">
        <v>-10000</v>
      </c>
      <c r="D30" s="82"/>
      <c r="G30" s="122">
        <v>41214</v>
      </c>
      <c r="H30" s="90">
        <v>-10000</v>
      </c>
    </row>
    <row r="31" spans="2:8" ht="16.149999999999999" x14ac:dyDescent="0.45">
      <c r="B31" s="122">
        <v>41244</v>
      </c>
      <c r="C31" s="90">
        <v>-10000</v>
      </c>
      <c r="D31" s="82"/>
      <c r="G31" s="122">
        <v>41244</v>
      </c>
      <c r="H31" s="90">
        <v>-10000</v>
      </c>
    </row>
    <row r="32" spans="2:8" ht="16.149999999999999" x14ac:dyDescent="0.45">
      <c r="B32" s="122">
        <v>40969</v>
      </c>
      <c r="C32" s="90">
        <v>13617.021276595744</v>
      </c>
      <c r="D32" s="82"/>
      <c r="G32" s="122">
        <v>40969</v>
      </c>
      <c r="H32" s="90">
        <v>10892.095357590966</v>
      </c>
    </row>
    <row r="33" spans="2:15" ht="16.149999999999999" x14ac:dyDescent="0.45">
      <c r="B33" s="122">
        <v>40969</v>
      </c>
      <c r="C33" s="90">
        <v>12178.217821782178</v>
      </c>
      <c r="D33" s="82"/>
      <c r="G33" s="122">
        <v>40969</v>
      </c>
      <c r="H33" s="90">
        <v>10542.194744976816</v>
      </c>
    </row>
    <row r="34" spans="2:15" ht="16.149999999999999" x14ac:dyDescent="0.45">
      <c r="B34" s="122">
        <v>41030</v>
      </c>
      <c r="C34" s="90">
        <v>9264.7058823529405</v>
      </c>
      <c r="D34" s="82"/>
      <c r="G34" s="122">
        <v>41030</v>
      </c>
      <c r="H34" s="90">
        <v>9901.1735639283506</v>
      </c>
    </row>
    <row r="35" spans="2:15" ht="16.149999999999999" x14ac:dyDescent="0.45">
      <c r="B35" s="122">
        <v>41153</v>
      </c>
      <c r="C35" s="90">
        <v>11772.151898734177</v>
      </c>
      <c r="D35" s="82"/>
      <c r="G35" s="122">
        <v>41153</v>
      </c>
      <c r="H35" s="90">
        <v>10239.96874825604</v>
      </c>
    </row>
    <row r="36" spans="2:15" ht="16.149999999999999" x14ac:dyDescent="0.45">
      <c r="B36" s="122">
        <v>41004</v>
      </c>
      <c r="C36" s="90">
        <v>11617.64705882353</v>
      </c>
      <c r="D36" s="82"/>
      <c r="G36" s="122">
        <v>41004</v>
      </c>
      <c r="H36" s="90">
        <v>9883.5533521646394</v>
      </c>
    </row>
    <row r="37" spans="2:15" ht="16.149999999999999" x14ac:dyDescent="0.45">
      <c r="B37" s="122">
        <v>41049</v>
      </c>
      <c r="C37" s="90">
        <v>12625</v>
      </c>
      <c r="D37" s="82"/>
      <c r="G37" s="122">
        <v>41049</v>
      </c>
      <c r="H37" s="90">
        <v>9722.1581738528948</v>
      </c>
    </row>
    <row r="38" spans="2:15" ht="16.149999999999999" x14ac:dyDescent="0.45">
      <c r="B38" s="122">
        <v>41214</v>
      </c>
      <c r="C38" s="90">
        <v>11840.579710144928</v>
      </c>
      <c r="D38" s="82"/>
      <c r="G38" s="122">
        <v>41214</v>
      </c>
      <c r="H38" s="90">
        <v>11941.414389018262</v>
      </c>
    </row>
    <row r="39" spans="2:15" ht="16.149999999999999" x14ac:dyDescent="0.45">
      <c r="B39" s="122">
        <v>41183</v>
      </c>
      <c r="C39" s="90">
        <v>12109.375</v>
      </c>
      <c r="D39" s="82"/>
      <c r="G39" s="122">
        <v>41183</v>
      </c>
      <c r="H39" s="90">
        <v>10942.247477675983</v>
      </c>
    </row>
    <row r="40" spans="2:15" ht="16.149999999999999" x14ac:dyDescent="0.45">
      <c r="B40" s="122">
        <v>41244</v>
      </c>
      <c r="C40" s="90">
        <v>10972.222222222223</v>
      </c>
      <c r="D40" s="82"/>
      <c r="G40" s="122">
        <v>41244</v>
      </c>
      <c r="H40" s="90">
        <v>10892.586989409985</v>
      </c>
    </row>
    <row r="41" spans="2:15" ht="16.149999999999999" x14ac:dyDescent="0.45">
      <c r="B41" s="122">
        <v>41199</v>
      </c>
      <c r="C41" s="90">
        <v>11768.707482993197</v>
      </c>
      <c r="D41" s="82"/>
      <c r="G41" s="122">
        <v>41199</v>
      </c>
      <c r="H41" s="90">
        <v>10746.543778801843</v>
      </c>
    </row>
    <row r="42" spans="2:15" ht="16.149999999999999" x14ac:dyDescent="0.45">
      <c r="B42" s="122">
        <v>41294</v>
      </c>
      <c r="C42" s="90">
        <v>11525.423728813559</v>
      </c>
      <c r="D42" s="82"/>
      <c r="G42" s="122">
        <v>41294</v>
      </c>
      <c r="H42" s="90">
        <v>10717.675286590242</v>
      </c>
    </row>
    <row r="43" spans="2:15" ht="16.149999999999999" x14ac:dyDescent="0.45">
      <c r="B43" s="122">
        <v>41266</v>
      </c>
      <c r="C43" s="90">
        <v>8651.1627906976737</v>
      </c>
      <c r="D43" s="82"/>
      <c r="G43" s="122">
        <v>41266</v>
      </c>
      <c r="H43" s="90">
        <v>10043.922369765065</v>
      </c>
    </row>
    <row r="44" spans="2:15" x14ac:dyDescent="0.45">
      <c r="B44" s="3" t="s">
        <v>9</v>
      </c>
      <c r="C44" s="91">
        <f>XIRR(C20:C43,B20:B43)</f>
        <v>0.92999094724655151</v>
      </c>
      <c r="D44" s="2"/>
      <c r="G44" s="3" t="s">
        <v>9</v>
      </c>
      <c r="H44" s="91">
        <f>XIRR(H20:H43,G20:G43)</f>
        <v>0.25244488120079034</v>
      </c>
    </row>
    <row r="46" spans="2:15" x14ac:dyDescent="0.45">
      <c r="B46" s="125"/>
    </row>
    <row r="47" spans="2:15" x14ac:dyDescent="0.45">
      <c r="B47" s="81" t="s">
        <v>286</v>
      </c>
      <c r="C47" s="82" t="s">
        <v>270</v>
      </c>
      <c r="D47" t="s">
        <v>271</v>
      </c>
      <c r="L47" s="3" t="s">
        <v>272</v>
      </c>
      <c r="N47" s="3" t="s">
        <v>273</v>
      </c>
    </row>
    <row r="48" spans="2:15" s="13" customFormat="1" ht="47.25" customHeight="1" x14ac:dyDescent="0.45">
      <c r="B48" s="83" t="s">
        <v>274</v>
      </c>
      <c r="C48" s="14" t="s">
        <v>275</v>
      </c>
      <c r="D48" s="14" t="s">
        <v>275</v>
      </c>
      <c r="E48" s="83" t="s">
        <v>276</v>
      </c>
      <c r="F48" s="83"/>
      <c r="G48" s="83" t="s">
        <v>277</v>
      </c>
      <c r="H48" s="83" t="s">
        <v>278</v>
      </c>
      <c r="I48" s="83" t="s">
        <v>279</v>
      </c>
      <c r="J48" s="83"/>
      <c r="K48" s="83" t="s">
        <v>277</v>
      </c>
      <c r="L48" s="83" t="s">
        <v>280</v>
      </c>
      <c r="M48" s="83" t="s">
        <v>281</v>
      </c>
      <c r="N48" s="83" t="s">
        <v>280</v>
      </c>
      <c r="O48" s="83" t="s">
        <v>282</v>
      </c>
    </row>
    <row r="49" spans="2:15" ht="16.149999999999999" x14ac:dyDescent="0.45">
      <c r="B49" s="122">
        <v>41275</v>
      </c>
      <c r="C49" s="82">
        <v>1365</v>
      </c>
      <c r="D49" s="82">
        <v>1505</v>
      </c>
      <c r="E49" s="122">
        <v>41395</v>
      </c>
      <c r="F49" s="84"/>
      <c r="G49" s="82">
        <v>10000</v>
      </c>
      <c r="H49" s="85">
        <f t="shared" ref="H49:H61" si="4">G49/C49</f>
        <v>7.3260073260073257</v>
      </c>
      <c r="I49" s="90">
        <f t="shared" ref="I49:I61" si="5">H49*D49</f>
        <v>11025.641025641025</v>
      </c>
      <c r="J49" s="82"/>
      <c r="K49" s="82">
        <v>10000</v>
      </c>
      <c r="L49" s="87">
        <v>19978</v>
      </c>
      <c r="M49" s="88">
        <f t="shared" ref="M49:M61" si="6">K49/L49</f>
        <v>0.50055060566623288</v>
      </c>
      <c r="N49" s="87">
        <v>20250</v>
      </c>
      <c r="O49" s="90">
        <f t="shared" ref="O49:O61" si="7">N49*M49</f>
        <v>10136.149764741216</v>
      </c>
    </row>
    <row r="50" spans="2:15" ht="16.149999999999999" x14ac:dyDescent="0.45">
      <c r="B50" s="122">
        <v>41275</v>
      </c>
      <c r="C50" s="82">
        <v>214</v>
      </c>
      <c r="D50" s="82">
        <v>223</v>
      </c>
      <c r="E50" s="122">
        <v>41395</v>
      </c>
      <c r="F50" s="84"/>
      <c r="G50" s="82">
        <v>10000</v>
      </c>
      <c r="H50" s="85">
        <f t="shared" si="4"/>
        <v>46.728971962616825</v>
      </c>
      <c r="I50" s="90">
        <f t="shared" si="5"/>
        <v>10420.560747663552</v>
      </c>
      <c r="J50" s="82"/>
      <c r="K50" s="82">
        <v>10000</v>
      </c>
      <c r="L50" s="87">
        <v>20129</v>
      </c>
      <c r="M50" s="88">
        <f t="shared" si="6"/>
        <v>0.49679566794177554</v>
      </c>
      <c r="N50" s="87">
        <v>19500</v>
      </c>
      <c r="O50" s="90">
        <f t="shared" si="7"/>
        <v>9687.5155248646224</v>
      </c>
    </row>
    <row r="51" spans="2:15" ht="16.149999999999999" x14ac:dyDescent="0.45">
      <c r="B51" s="122">
        <v>41334</v>
      </c>
      <c r="C51" s="82">
        <v>172</v>
      </c>
      <c r="D51" s="82">
        <v>197</v>
      </c>
      <c r="E51" s="122">
        <v>41370</v>
      </c>
      <c r="F51" s="84"/>
      <c r="G51" s="82">
        <v>10000</v>
      </c>
      <c r="H51" s="85">
        <f t="shared" si="4"/>
        <v>58.139534883720927</v>
      </c>
      <c r="I51" s="90">
        <f t="shared" si="5"/>
        <v>11453.488372093023</v>
      </c>
      <c r="J51" s="82"/>
      <c r="K51" s="82">
        <v>10000</v>
      </c>
      <c r="L51" s="87">
        <v>19570</v>
      </c>
      <c r="M51" s="88">
        <f t="shared" si="6"/>
        <v>0.510986203372509</v>
      </c>
      <c r="N51" s="87">
        <v>18731</v>
      </c>
      <c r="O51" s="90">
        <f t="shared" si="7"/>
        <v>9571.2825753704656</v>
      </c>
    </row>
    <row r="52" spans="2:15" ht="16.149999999999999" x14ac:dyDescent="0.45">
      <c r="B52" s="122">
        <v>41334</v>
      </c>
      <c r="C52" s="82">
        <v>60</v>
      </c>
      <c r="D52" s="82">
        <v>103</v>
      </c>
      <c r="E52" s="122">
        <v>41730</v>
      </c>
      <c r="F52" s="84"/>
      <c r="G52" s="82">
        <v>10000</v>
      </c>
      <c r="H52" s="85">
        <f t="shared" si="4"/>
        <v>166.66666666666666</v>
      </c>
      <c r="I52" s="90">
        <f t="shared" si="5"/>
        <v>17166.666666666664</v>
      </c>
      <c r="J52" s="82"/>
      <c r="K52" s="82">
        <v>10000</v>
      </c>
      <c r="L52" s="87">
        <v>18875</v>
      </c>
      <c r="M52" s="88">
        <f t="shared" si="6"/>
        <v>0.5298013245033113</v>
      </c>
      <c r="N52" s="87">
        <v>25550</v>
      </c>
      <c r="O52" s="90">
        <f t="shared" si="7"/>
        <v>13536.423841059604</v>
      </c>
    </row>
    <row r="53" spans="2:15" ht="16.149999999999999" x14ac:dyDescent="0.45">
      <c r="B53" s="122">
        <v>41365</v>
      </c>
      <c r="C53" s="82">
        <v>137</v>
      </c>
      <c r="D53" s="82">
        <v>112</v>
      </c>
      <c r="E53" s="122">
        <v>41426</v>
      </c>
      <c r="F53" s="84"/>
      <c r="G53" s="82">
        <v>10000</v>
      </c>
      <c r="H53" s="85">
        <f t="shared" si="4"/>
        <v>72.992700729927009</v>
      </c>
      <c r="I53" s="90">
        <f t="shared" si="5"/>
        <v>8175.1824817518245</v>
      </c>
      <c r="J53" s="82"/>
      <c r="K53" s="82">
        <v>10000</v>
      </c>
      <c r="L53" s="87">
        <v>19016</v>
      </c>
      <c r="M53" s="88">
        <f t="shared" si="6"/>
        <v>0.52587294909549853</v>
      </c>
      <c r="N53" s="87">
        <v>18719</v>
      </c>
      <c r="O53" s="90">
        <f t="shared" si="7"/>
        <v>9843.8157341186379</v>
      </c>
    </row>
    <row r="54" spans="2:15" ht="16.149999999999999" x14ac:dyDescent="0.45">
      <c r="B54" s="122">
        <v>41395</v>
      </c>
      <c r="C54" s="82">
        <v>73</v>
      </c>
      <c r="D54" s="82">
        <v>83.5</v>
      </c>
      <c r="E54" s="122">
        <v>41436</v>
      </c>
      <c r="F54" s="84"/>
      <c r="G54" s="82">
        <v>10000</v>
      </c>
      <c r="H54" s="85">
        <f t="shared" si="4"/>
        <v>136.98630136986301</v>
      </c>
      <c r="I54" s="90">
        <f t="shared" si="5"/>
        <v>11438.356164383562</v>
      </c>
      <c r="J54" s="82"/>
      <c r="K54" s="82">
        <v>10000</v>
      </c>
      <c r="L54" s="87">
        <v>19722</v>
      </c>
      <c r="M54" s="88">
        <f t="shared" si="6"/>
        <v>0.5070479667376534</v>
      </c>
      <c r="N54" s="87">
        <v>18774</v>
      </c>
      <c r="O54" s="90">
        <f t="shared" si="7"/>
        <v>9519.318527532705</v>
      </c>
    </row>
    <row r="55" spans="2:15" ht="16.149999999999999" x14ac:dyDescent="0.45">
      <c r="B55" s="122">
        <v>41426</v>
      </c>
      <c r="C55" s="82">
        <v>10.55</v>
      </c>
      <c r="D55" s="82">
        <v>12.4</v>
      </c>
      <c r="E55" s="122">
        <v>41730</v>
      </c>
      <c r="F55" s="84"/>
      <c r="G55" s="82">
        <v>10000</v>
      </c>
      <c r="H55" s="85">
        <f t="shared" si="4"/>
        <v>947.86729857819898</v>
      </c>
      <c r="I55" s="90">
        <f t="shared" si="5"/>
        <v>11753.554502369669</v>
      </c>
      <c r="J55" s="82"/>
      <c r="K55" s="82">
        <v>10000</v>
      </c>
      <c r="L55" s="87">
        <v>18541</v>
      </c>
      <c r="M55" s="88">
        <f t="shared" si="6"/>
        <v>0.53934523488484976</v>
      </c>
      <c r="N55" s="87">
        <v>22702</v>
      </c>
      <c r="O55" s="90">
        <f t="shared" si="7"/>
        <v>12244.215522355858</v>
      </c>
    </row>
    <row r="56" spans="2:15" ht="16.149999999999999" x14ac:dyDescent="0.45">
      <c r="B56" s="122">
        <v>41456</v>
      </c>
      <c r="C56" s="82">
        <v>230</v>
      </c>
      <c r="D56" s="82">
        <v>257</v>
      </c>
      <c r="E56" s="122">
        <v>41495</v>
      </c>
      <c r="F56" s="84"/>
      <c r="G56" s="82">
        <v>10000</v>
      </c>
      <c r="H56" s="85">
        <f t="shared" si="4"/>
        <v>43.478260869565219</v>
      </c>
      <c r="I56" s="90">
        <f t="shared" si="5"/>
        <v>11173.913043478262</v>
      </c>
      <c r="J56" s="82"/>
      <c r="K56" s="82">
        <v>10000</v>
      </c>
      <c r="L56" s="87">
        <v>20150</v>
      </c>
      <c r="M56" s="88">
        <f t="shared" si="6"/>
        <v>0.49627791563275436</v>
      </c>
      <c r="N56" s="87">
        <v>18558</v>
      </c>
      <c r="O56" s="90">
        <f t="shared" si="7"/>
        <v>9209.925558312656</v>
      </c>
    </row>
    <row r="57" spans="2:15" ht="16.149999999999999" x14ac:dyDescent="0.45">
      <c r="B57" s="122">
        <v>41518</v>
      </c>
      <c r="C57" s="82">
        <v>33.5</v>
      </c>
      <c r="D57" s="82">
        <v>39.5</v>
      </c>
      <c r="E57" s="122">
        <v>41579</v>
      </c>
      <c r="F57" s="84"/>
      <c r="G57" s="82">
        <v>10000</v>
      </c>
      <c r="H57" s="85">
        <f t="shared" si="4"/>
        <v>298.50746268656718</v>
      </c>
      <c r="I57" s="90">
        <f t="shared" si="5"/>
        <v>11791.044776119403</v>
      </c>
      <c r="J57" s="82"/>
      <c r="K57" s="82">
        <v>10000</v>
      </c>
      <c r="L57" s="87">
        <v>19742</v>
      </c>
      <c r="M57" s="88">
        <f t="shared" si="6"/>
        <v>0.50653429237159353</v>
      </c>
      <c r="N57" s="87">
        <v>20635</v>
      </c>
      <c r="O57" s="90">
        <f t="shared" si="7"/>
        <v>10452.335123087832</v>
      </c>
    </row>
    <row r="58" spans="2:15" ht="16.149999999999999" x14ac:dyDescent="0.45">
      <c r="B58" s="122">
        <v>41518</v>
      </c>
      <c r="C58" s="82">
        <v>337</v>
      </c>
      <c r="D58" s="82">
        <v>362</v>
      </c>
      <c r="E58" s="122">
        <v>41609</v>
      </c>
      <c r="F58" s="84"/>
      <c r="G58" s="82">
        <v>10000</v>
      </c>
      <c r="H58" s="85">
        <f t="shared" si="4"/>
        <v>29.673590504451038</v>
      </c>
      <c r="I58" s="90">
        <f t="shared" si="5"/>
        <v>10741.839762611276</v>
      </c>
      <c r="J58" s="82"/>
      <c r="K58" s="82">
        <v>10000</v>
      </c>
      <c r="L58" s="87">
        <v>19727</v>
      </c>
      <c r="M58" s="88">
        <f t="shared" si="6"/>
        <v>0.50691945049931564</v>
      </c>
      <c r="N58" s="87">
        <v>21170</v>
      </c>
      <c r="O58" s="90">
        <f t="shared" si="7"/>
        <v>10731.484767070511</v>
      </c>
    </row>
    <row r="59" spans="2:15" ht="16.149999999999999" x14ac:dyDescent="0.45">
      <c r="B59" s="122">
        <v>41548</v>
      </c>
      <c r="C59" s="82">
        <v>52.5</v>
      </c>
      <c r="D59" s="82">
        <v>66</v>
      </c>
      <c r="E59" s="122">
        <v>41594</v>
      </c>
      <c r="F59" s="84"/>
      <c r="G59" s="82">
        <v>10000</v>
      </c>
      <c r="H59" s="85">
        <f t="shared" si="4"/>
        <v>190.47619047619048</v>
      </c>
      <c r="I59" s="90">
        <f t="shared" si="5"/>
        <v>12571.428571428572</v>
      </c>
      <c r="J59" s="82"/>
      <c r="K59" s="82">
        <v>10000</v>
      </c>
      <c r="L59" s="87">
        <v>19985</v>
      </c>
      <c r="M59" s="88">
        <f t="shared" si="6"/>
        <v>0.50037528146109578</v>
      </c>
      <c r="N59" s="87">
        <v>20217</v>
      </c>
      <c r="O59" s="90">
        <f t="shared" si="7"/>
        <v>10116.087065298972</v>
      </c>
    </row>
    <row r="60" spans="2:15" ht="16.149999999999999" x14ac:dyDescent="0.45">
      <c r="B60" s="122">
        <v>41579</v>
      </c>
      <c r="C60" s="82">
        <v>330</v>
      </c>
      <c r="D60" s="82">
        <v>397</v>
      </c>
      <c r="E60" s="122">
        <v>41616</v>
      </c>
      <c r="F60" s="84"/>
      <c r="G60" s="82">
        <v>10000</v>
      </c>
      <c r="H60" s="85">
        <f t="shared" si="4"/>
        <v>30.303030303030305</v>
      </c>
      <c r="I60" s="90">
        <f t="shared" si="5"/>
        <v>12030.30303030303</v>
      </c>
      <c r="J60" s="82"/>
      <c r="K60" s="82">
        <v>10000</v>
      </c>
      <c r="L60" s="87">
        <v>20425</v>
      </c>
      <c r="M60" s="88">
        <f t="shared" si="6"/>
        <v>0.48959608323133413</v>
      </c>
      <c r="N60" s="87">
        <v>20890</v>
      </c>
      <c r="O60" s="90">
        <f t="shared" si="7"/>
        <v>10227.662178702571</v>
      </c>
    </row>
    <row r="61" spans="2:15" ht="16.149999999999999" x14ac:dyDescent="0.45">
      <c r="B61" s="122">
        <v>41597</v>
      </c>
      <c r="C61" s="82">
        <v>107</v>
      </c>
      <c r="D61" s="82">
        <v>215</v>
      </c>
      <c r="E61" s="122">
        <v>41809</v>
      </c>
      <c r="F61" s="84"/>
      <c r="G61" s="82">
        <v>10000</v>
      </c>
      <c r="H61" s="85">
        <f t="shared" si="4"/>
        <v>93.45794392523365</v>
      </c>
      <c r="I61" s="90">
        <f t="shared" si="5"/>
        <v>20093.457943925234</v>
      </c>
      <c r="J61" s="82"/>
      <c r="K61" s="82">
        <v>10000</v>
      </c>
      <c r="L61" s="87">
        <v>20875</v>
      </c>
      <c r="M61" s="88">
        <f t="shared" si="6"/>
        <v>0.47904191616766467</v>
      </c>
      <c r="N61" s="87">
        <v>25580</v>
      </c>
      <c r="O61" s="90">
        <f t="shared" si="7"/>
        <v>12253.892215568862</v>
      </c>
    </row>
    <row r="62" spans="2:15" ht="16.149999999999999" x14ac:dyDescent="0.45">
      <c r="B62" s="84"/>
      <c r="D62" s="82"/>
      <c r="E62" s="84"/>
      <c r="F62" s="84"/>
      <c r="G62" s="82"/>
      <c r="H62" s="85"/>
      <c r="I62" s="90"/>
      <c r="J62" s="82"/>
      <c r="K62" s="82"/>
      <c r="L62" s="87"/>
      <c r="M62" s="88"/>
      <c r="N62" s="87"/>
      <c r="O62" s="90"/>
    </row>
    <row r="64" spans="2:15" x14ac:dyDescent="0.45">
      <c r="B64" s="1" t="s">
        <v>283</v>
      </c>
      <c r="G64" s="1" t="s">
        <v>284</v>
      </c>
    </row>
    <row r="65" spans="2:8" x14ac:dyDescent="0.45">
      <c r="B65" s="189" t="s">
        <v>287</v>
      </c>
      <c r="C65" s="189"/>
      <c r="G65" s="189" t="s">
        <v>287</v>
      </c>
      <c r="H65" s="189"/>
    </row>
    <row r="66" spans="2:8" ht="16.149999999999999" x14ac:dyDescent="0.45">
      <c r="B66" s="122">
        <v>41275</v>
      </c>
      <c r="C66" s="90">
        <v>-10000</v>
      </c>
      <c r="D66" s="82"/>
      <c r="G66" s="122">
        <v>41275</v>
      </c>
      <c r="H66" s="90">
        <v>-10000</v>
      </c>
    </row>
    <row r="67" spans="2:8" ht="16.149999999999999" x14ac:dyDescent="0.45">
      <c r="B67" s="122">
        <v>41275</v>
      </c>
      <c r="C67" s="90">
        <v>-10000</v>
      </c>
      <c r="D67" s="82"/>
      <c r="G67" s="122">
        <v>41275</v>
      </c>
      <c r="H67" s="90">
        <v>-10000</v>
      </c>
    </row>
    <row r="68" spans="2:8" ht="16.149999999999999" x14ac:dyDescent="0.45">
      <c r="B68" s="122">
        <v>41334</v>
      </c>
      <c r="C68" s="90">
        <v>-10000</v>
      </c>
      <c r="D68" s="82"/>
      <c r="G68" s="122">
        <v>41334</v>
      </c>
      <c r="H68" s="90">
        <v>-10000</v>
      </c>
    </row>
    <row r="69" spans="2:8" ht="16.149999999999999" x14ac:dyDescent="0.45">
      <c r="B69" s="122">
        <v>41334</v>
      </c>
      <c r="C69" s="90">
        <v>-10000</v>
      </c>
      <c r="D69" s="82"/>
      <c r="G69" s="122">
        <v>41334</v>
      </c>
      <c r="H69" s="90">
        <v>-10000</v>
      </c>
    </row>
    <row r="70" spans="2:8" ht="16.149999999999999" x14ac:dyDescent="0.45">
      <c r="B70" s="122">
        <v>41365</v>
      </c>
      <c r="C70" s="90">
        <v>-10000</v>
      </c>
      <c r="D70" s="82"/>
      <c r="G70" s="122">
        <v>41365</v>
      </c>
      <c r="H70" s="90">
        <v>-10000</v>
      </c>
    </row>
    <row r="71" spans="2:8" ht="16.149999999999999" x14ac:dyDescent="0.45">
      <c r="B71" s="122">
        <v>41395</v>
      </c>
      <c r="C71" s="90">
        <v>-10000</v>
      </c>
      <c r="D71" s="82"/>
      <c r="G71" s="122">
        <v>41395</v>
      </c>
      <c r="H71" s="90">
        <v>-10000</v>
      </c>
    </row>
    <row r="72" spans="2:8" ht="16.149999999999999" x14ac:dyDescent="0.45">
      <c r="B72" s="122">
        <v>41426</v>
      </c>
      <c r="C72" s="90">
        <v>-10000</v>
      </c>
      <c r="D72" s="82"/>
      <c r="G72" s="122">
        <v>41426</v>
      </c>
      <c r="H72" s="90">
        <v>-10000</v>
      </c>
    </row>
    <row r="73" spans="2:8" ht="16.149999999999999" x14ac:dyDescent="0.45">
      <c r="B73" s="122">
        <v>41456</v>
      </c>
      <c r="C73" s="90">
        <v>-10000</v>
      </c>
      <c r="D73" s="82"/>
      <c r="G73" s="122">
        <v>41456</v>
      </c>
      <c r="H73" s="90">
        <v>-10000</v>
      </c>
    </row>
    <row r="74" spans="2:8" ht="16.149999999999999" x14ac:dyDescent="0.45">
      <c r="B74" s="122">
        <v>41518</v>
      </c>
      <c r="C74" s="90">
        <v>-10000</v>
      </c>
      <c r="D74" s="82"/>
      <c r="G74" s="122">
        <v>41518</v>
      </c>
      <c r="H74" s="90">
        <v>-10000</v>
      </c>
    </row>
    <row r="75" spans="2:8" ht="16.149999999999999" x14ac:dyDescent="0.45">
      <c r="B75" s="122">
        <v>41518</v>
      </c>
      <c r="C75" s="90">
        <v>-10000</v>
      </c>
      <c r="D75" s="82"/>
      <c r="G75" s="122">
        <v>41518</v>
      </c>
      <c r="H75" s="90">
        <v>-10000</v>
      </c>
    </row>
    <row r="76" spans="2:8" ht="16.149999999999999" x14ac:dyDescent="0.45">
      <c r="B76" s="122">
        <v>41548</v>
      </c>
      <c r="C76" s="90">
        <v>-10000</v>
      </c>
      <c r="D76" s="82"/>
      <c r="G76" s="122">
        <v>41548</v>
      </c>
      <c r="H76" s="90">
        <v>-10000</v>
      </c>
    </row>
    <row r="77" spans="2:8" ht="16.149999999999999" x14ac:dyDescent="0.45">
      <c r="B77" s="122">
        <v>41579</v>
      </c>
      <c r="C77" s="90">
        <v>-10000</v>
      </c>
      <c r="D77" s="82"/>
      <c r="G77" s="122">
        <v>41579</v>
      </c>
      <c r="H77" s="90">
        <v>-10000</v>
      </c>
    </row>
    <row r="78" spans="2:8" ht="16.149999999999999" x14ac:dyDescent="0.45">
      <c r="B78" s="122">
        <v>41597</v>
      </c>
      <c r="C78" s="90">
        <v>-10000</v>
      </c>
      <c r="D78" s="82"/>
      <c r="G78" s="122">
        <v>41597</v>
      </c>
      <c r="H78" s="90">
        <v>-10000</v>
      </c>
    </row>
    <row r="79" spans="2:8" ht="16.149999999999999" x14ac:dyDescent="0.45">
      <c r="B79" s="122">
        <v>41395</v>
      </c>
      <c r="C79" s="90">
        <v>11025.641025641025</v>
      </c>
      <c r="D79" s="82"/>
      <c r="G79" s="122">
        <v>41395</v>
      </c>
      <c r="H79" s="90">
        <v>10136.149764741216</v>
      </c>
    </row>
    <row r="80" spans="2:8" ht="16.149999999999999" x14ac:dyDescent="0.45">
      <c r="B80" s="122">
        <v>41395</v>
      </c>
      <c r="C80" s="90">
        <v>10420.560747663552</v>
      </c>
      <c r="D80" s="82"/>
      <c r="G80" s="122">
        <v>41395</v>
      </c>
      <c r="H80" s="90">
        <v>9687.5155248646224</v>
      </c>
    </row>
    <row r="81" spans="2:15" ht="16.149999999999999" x14ac:dyDescent="0.45">
      <c r="B81" s="122">
        <v>41370</v>
      </c>
      <c r="C81" s="90">
        <v>11453.488372093023</v>
      </c>
      <c r="D81" s="82"/>
      <c r="G81" s="122">
        <v>41370</v>
      </c>
      <c r="H81" s="90">
        <v>9571.2825753704656</v>
      </c>
    </row>
    <row r="82" spans="2:15" ht="16.149999999999999" x14ac:dyDescent="0.45">
      <c r="B82" s="122">
        <v>41730</v>
      </c>
      <c r="C82" s="90">
        <v>17166.666666666664</v>
      </c>
      <c r="D82" s="82"/>
      <c r="G82" s="122">
        <v>41730</v>
      </c>
      <c r="H82" s="90">
        <v>13536.423841059604</v>
      </c>
    </row>
    <row r="83" spans="2:15" ht="16.149999999999999" x14ac:dyDescent="0.45">
      <c r="B83" s="122">
        <v>41426</v>
      </c>
      <c r="C83" s="90">
        <v>8175.1824817518245</v>
      </c>
      <c r="D83" s="82"/>
      <c r="G83" s="122">
        <v>41426</v>
      </c>
      <c r="H83" s="90">
        <v>9843.8157341186379</v>
      </c>
    </row>
    <row r="84" spans="2:15" ht="16.149999999999999" x14ac:dyDescent="0.45">
      <c r="B84" s="122">
        <v>41436</v>
      </c>
      <c r="C84" s="90">
        <v>11438.356164383562</v>
      </c>
      <c r="D84" s="82"/>
      <c r="G84" s="122">
        <v>41436</v>
      </c>
      <c r="H84" s="90">
        <v>9519.318527532705</v>
      </c>
    </row>
    <row r="85" spans="2:15" ht="16.149999999999999" x14ac:dyDescent="0.45">
      <c r="B85" s="122">
        <v>41730</v>
      </c>
      <c r="C85" s="90">
        <v>11753.554502369669</v>
      </c>
      <c r="D85" s="82"/>
      <c r="G85" s="122">
        <v>41730</v>
      </c>
      <c r="H85" s="90">
        <v>12244.215522355858</v>
      </c>
    </row>
    <row r="86" spans="2:15" ht="16.149999999999999" x14ac:dyDescent="0.45">
      <c r="B86" s="122">
        <v>41495</v>
      </c>
      <c r="C86" s="90">
        <v>11173.913043478262</v>
      </c>
      <c r="D86" s="82"/>
      <c r="G86" s="122">
        <v>41495</v>
      </c>
      <c r="H86" s="90">
        <v>9209.925558312656</v>
      </c>
    </row>
    <row r="87" spans="2:15" ht="16.149999999999999" x14ac:dyDescent="0.45">
      <c r="B87" s="122">
        <v>41579</v>
      </c>
      <c r="C87" s="90">
        <v>11791.044776119403</v>
      </c>
      <c r="D87" s="82"/>
      <c r="G87" s="122">
        <v>41579</v>
      </c>
      <c r="H87" s="90">
        <v>10452.335123087832</v>
      </c>
    </row>
    <row r="88" spans="2:15" ht="16.149999999999999" x14ac:dyDescent="0.45">
      <c r="B88" s="122">
        <v>41609</v>
      </c>
      <c r="C88" s="90">
        <v>10741.839762611276</v>
      </c>
      <c r="D88" s="82"/>
      <c r="G88" s="122">
        <v>41609</v>
      </c>
      <c r="H88" s="90">
        <v>10731.484767070511</v>
      </c>
    </row>
    <row r="89" spans="2:15" ht="16.149999999999999" x14ac:dyDescent="0.45">
      <c r="B89" s="122">
        <v>41594</v>
      </c>
      <c r="C89" s="90">
        <v>12571.428571428572</v>
      </c>
      <c r="D89" s="82"/>
      <c r="G89" s="122">
        <v>41594</v>
      </c>
      <c r="H89" s="90">
        <v>10116.087065298972</v>
      </c>
    </row>
    <row r="90" spans="2:15" ht="16.149999999999999" x14ac:dyDescent="0.45">
      <c r="B90" s="122">
        <v>41616</v>
      </c>
      <c r="C90" s="90">
        <v>12030.30303030303</v>
      </c>
      <c r="D90" s="82"/>
      <c r="G90" s="122">
        <v>41616</v>
      </c>
      <c r="H90" s="90">
        <v>10227.662178702571</v>
      </c>
    </row>
    <row r="91" spans="2:15" ht="16.149999999999999" x14ac:dyDescent="0.45">
      <c r="B91" s="122">
        <v>41809</v>
      </c>
      <c r="C91" s="90">
        <v>20093.457943925234</v>
      </c>
      <c r="D91" s="82"/>
      <c r="G91" s="122">
        <v>41809</v>
      </c>
      <c r="H91" s="90">
        <v>12253.892215568862</v>
      </c>
    </row>
    <row r="92" spans="2:15" x14ac:dyDescent="0.45">
      <c r="B92" s="3" t="s">
        <v>9</v>
      </c>
      <c r="C92" s="91">
        <f>XIRR(C66:C91,B66:B91)</f>
        <v>0.72763837575912493</v>
      </c>
      <c r="D92" s="2"/>
      <c r="G92" s="3" t="s">
        <v>9</v>
      </c>
      <c r="H92" s="91">
        <f>XIRR(H66:H91,G66:G91)</f>
        <v>0.16808382868766783</v>
      </c>
    </row>
    <row r="94" spans="2:15" x14ac:dyDescent="0.45">
      <c r="B94" s="125"/>
    </row>
    <row r="95" spans="2:15" x14ac:dyDescent="0.45">
      <c r="B95" s="81" t="s">
        <v>288</v>
      </c>
      <c r="C95" s="82" t="s">
        <v>270</v>
      </c>
      <c r="D95" t="s">
        <v>271</v>
      </c>
      <c r="L95" s="3" t="s">
        <v>272</v>
      </c>
      <c r="N95" s="3" t="s">
        <v>273</v>
      </c>
    </row>
    <row r="96" spans="2:15" s="13" customFormat="1" ht="47.25" customHeight="1" x14ac:dyDescent="0.45">
      <c r="B96" s="83" t="s">
        <v>274</v>
      </c>
      <c r="C96" s="14" t="s">
        <v>275</v>
      </c>
      <c r="D96" s="14" t="s">
        <v>275</v>
      </c>
      <c r="E96" s="83" t="s">
        <v>276</v>
      </c>
      <c r="F96" s="83"/>
      <c r="G96" s="83" t="s">
        <v>277</v>
      </c>
      <c r="H96" s="83" t="s">
        <v>278</v>
      </c>
      <c r="I96" s="83" t="s">
        <v>279</v>
      </c>
      <c r="J96" s="83"/>
      <c r="K96" s="83" t="s">
        <v>277</v>
      </c>
      <c r="L96" s="83" t="s">
        <v>280</v>
      </c>
      <c r="M96" s="83" t="s">
        <v>281</v>
      </c>
      <c r="N96" s="83" t="s">
        <v>280</v>
      </c>
      <c r="O96" s="83" t="s">
        <v>282</v>
      </c>
    </row>
    <row r="97" spans="2:15" ht="16.149999999999999" x14ac:dyDescent="0.45">
      <c r="B97" s="122">
        <v>41659</v>
      </c>
      <c r="C97" s="82">
        <v>54</v>
      </c>
      <c r="D97" s="92">
        <v>58.5</v>
      </c>
      <c r="E97" s="122">
        <v>41718</v>
      </c>
      <c r="F97" s="84"/>
      <c r="G97" s="82">
        <v>10000</v>
      </c>
      <c r="H97" s="85">
        <f t="shared" ref="H97:H103" si="8">G97/C97</f>
        <v>185.18518518518519</v>
      </c>
      <c r="I97" s="90">
        <f t="shared" ref="I97:I103" si="9">H97*D97</f>
        <v>10833.333333333334</v>
      </c>
      <c r="J97" s="82"/>
      <c r="K97" s="82">
        <v>10000</v>
      </c>
      <c r="L97" s="87">
        <v>21251</v>
      </c>
      <c r="M97" s="88">
        <f t="shared" ref="M97:M103" si="10">K97/L97</f>
        <v>0.47056609100748198</v>
      </c>
      <c r="N97" s="87">
        <v>22055</v>
      </c>
      <c r="O97" s="90">
        <f t="shared" ref="O97:O103" si="11">N97*M97</f>
        <v>10378.335137170016</v>
      </c>
    </row>
    <row r="98" spans="2:15" ht="16.149999999999999" x14ac:dyDescent="0.45">
      <c r="B98" s="122">
        <v>41679</v>
      </c>
      <c r="C98" s="82">
        <v>105</v>
      </c>
      <c r="D98" s="92">
        <v>132</v>
      </c>
      <c r="E98" s="122">
        <v>41787</v>
      </c>
      <c r="F98" s="84"/>
      <c r="G98" s="82">
        <v>10000</v>
      </c>
      <c r="H98" s="85">
        <f t="shared" si="8"/>
        <v>95.238095238095241</v>
      </c>
      <c r="I98" s="90">
        <f t="shared" si="9"/>
        <v>12571.428571428572</v>
      </c>
      <c r="J98" s="82"/>
      <c r="K98" s="82">
        <v>10000</v>
      </c>
      <c r="L98" s="87">
        <v>20400</v>
      </c>
      <c r="M98" s="88">
        <f t="shared" si="10"/>
        <v>0.49019607843137253</v>
      </c>
      <c r="N98" s="87">
        <v>24556</v>
      </c>
      <c r="O98" s="90">
        <f t="shared" si="11"/>
        <v>12037.254901960783</v>
      </c>
    </row>
    <row r="99" spans="2:15" ht="16.149999999999999" x14ac:dyDescent="0.45">
      <c r="B99" s="122">
        <v>41724</v>
      </c>
      <c r="C99" s="82">
        <v>183</v>
      </c>
      <c r="D99" s="92">
        <v>199</v>
      </c>
      <c r="E99" s="122">
        <v>41816</v>
      </c>
      <c r="F99" s="84"/>
      <c r="G99" s="82">
        <v>10000</v>
      </c>
      <c r="H99" s="85">
        <f t="shared" si="8"/>
        <v>54.644808743169399</v>
      </c>
      <c r="I99" s="90">
        <f t="shared" si="9"/>
        <v>10874.31693989071</v>
      </c>
      <c r="J99" s="82"/>
      <c r="K99" s="82">
        <v>10000</v>
      </c>
      <c r="L99" s="87">
        <v>22214</v>
      </c>
      <c r="M99" s="88">
        <f t="shared" si="10"/>
        <v>0.45016656162780228</v>
      </c>
      <c r="N99" s="87">
        <v>24500</v>
      </c>
      <c r="O99" s="90">
        <f t="shared" si="11"/>
        <v>11029.080759881155</v>
      </c>
    </row>
    <row r="100" spans="2:15" ht="16.149999999999999" x14ac:dyDescent="0.45">
      <c r="B100" s="122">
        <v>41747</v>
      </c>
      <c r="C100" s="82">
        <v>1220</v>
      </c>
      <c r="D100" s="92">
        <v>1584</v>
      </c>
      <c r="E100" s="122">
        <v>41807</v>
      </c>
      <c r="F100" s="84"/>
      <c r="G100" s="82">
        <v>10000</v>
      </c>
      <c r="H100" s="85">
        <f t="shared" si="8"/>
        <v>8.1967213114754092</v>
      </c>
      <c r="I100" s="90">
        <f t="shared" si="9"/>
        <v>12983.606557377048</v>
      </c>
      <c r="J100" s="82"/>
      <c r="K100" s="82">
        <v>10000</v>
      </c>
      <c r="L100" s="87">
        <v>22445</v>
      </c>
      <c r="M100" s="88">
        <f t="shared" si="10"/>
        <v>0.44553352639786142</v>
      </c>
      <c r="N100" s="87">
        <v>25521</v>
      </c>
      <c r="O100" s="90">
        <f t="shared" si="11"/>
        <v>11370.461127199822</v>
      </c>
    </row>
    <row r="101" spans="2:15" ht="16.149999999999999" x14ac:dyDescent="0.45">
      <c r="B101" s="122">
        <v>41821</v>
      </c>
      <c r="C101" s="82">
        <v>109</v>
      </c>
      <c r="D101" s="92">
        <v>131</v>
      </c>
      <c r="E101" s="122">
        <v>42167</v>
      </c>
      <c r="F101" s="84"/>
      <c r="G101" s="82">
        <v>10000</v>
      </c>
      <c r="H101" s="85">
        <f t="shared" si="8"/>
        <v>91.743119266055047</v>
      </c>
      <c r="I101" s="90">
        <f t="shared" si="9"/>
        <v>12018.348623853211</v>
      </c>
      <c r="J101" s="82"/>
      <c r="K101" s="82">
        <v>10000</v>
      </c>
      <c r="L101" s="87">
        <v>25516</v>
      </c>
      <c r="M101" s="88">
        <f t="shared" si="10"/>
        <v>0.39191095783038093</v>
      </c>
      <c r="N101" s="87">
        <v>26425</v>
      </c>
      <c r="O101" s="90">
        <f t="shared" si="11"/>
        <v>10356.247060667816</v>
      </c>
    </row>
    <row r="102" spans="2:15" ht="16.149999999999999" x14ac:dyDescent="0.45">
      <c r="B102" s="122">
        <v>41931</v>
      </c>
      <c r="C102" s="82">
        <v>430</v>
      </c>
      <c r="D102" s="92">
        <v>395</v>
      </c>
      <c r="E102" s="122">
        <v>41933</v>
      </c>
      <c r="F102" s="84"/>
      <c r="G102" s="82">
        <v>10000</v>
      </c>
      <c r="H102" s="85">
        <f t="shared" si="8"/>
        <v>23.255813953488371</v>
      </c>
      <c r="I102" s="90">
        <f t="shared" si="9"/>
        <v>9186.0465116279065</v>
      </c>
      <c r="J102" s="82"/>
      <c r="K102" s="82">
        <v>10000</v>
      </c>
      <c r="L102" s="87">
        <v>26430</v>
      </c>
      <c r="M102" s="88">
        <f t="shared" si="10"/>
        <v>0.37835792659856227</v>
      </c>
      <c r="N102" s="87">
        <v>26575</v>
      </c>
      <c r="O102" s="90">
        <f t="shared" si="11"/>
        <v>10054.861899356792</v>
      </c>
    </row>
    <row r="103" spans="2:15" ht="16.149999999999999" x14ac:dyDescent="0.45">
      <c r="B103" s="122">
        <v>41942</v>
      </c>
      <c r="C103" s="82">
        <v>275</v>
      </c>
      <c r="D103" s="92">
        <v>320</v>
      </c>
      <c r="E103" s="122">
        <v>42050</v>
      </c>
      <c r="F103" s="84"/>
      <c r="G103" s="82">
        <v>10000</v>
      </c>
      <c r="H103" s="85">
        <f t="shared" si="8"/>
        <v>36.363636363636367</v>
      </c>
      <c r="I103" s="90">
        <f t="shared" si="9"/>
        <v>11636.363636363638</v>
      </c>
      <c r="J103" s="82"/>
      <c r="K103" s="82">
        <v>10000</v>
      </c>
      <c r="L103" s="87">
        <v>27866</v>
      </c>
      <c r="M103" s="88">
        <f t="shared" si="10"/>
        <v>0.35886025981482811</v>
      </c>
      <c r="N103" s="87">
        <v>29136</v>
      </c>
      <c r="O103" s="90">
        <f t="shared" si="11"/>
        <v>10455.752529964831</v>
      </c>
    </row>
    <row r="104" spans="2:15" ht="16.149999999999999" x14ac:dyDescent="0.45">
      <c r="B104" s="84"/>
      <c r="D104" s="92"/>
      <c r="E104" s="84"/>
      <c r="F104" s="84"/>
      <c r="G104" s="82"/>
      <c r="H104" s="85"/>
      <c r="I104" s="90"/>
      <c r="J104" s="82"/>
      <c r="K104" s="82"/>
      <c r="L104" s="87"/>
      <c r="M104" s="88"/>
      <c r="N104" s="87"/>
      <c r="O104" s="90"/>
    </row>
    <row r="106" spans="2:15" x14ac:dyDescent="0.45">
      <c r="B106" s="1" t="s">
        <v>283</v>
      </c>
      <c r="G106" s="1" t="s">
        <v>284</v>
      </c>
    </row>
    <row r="107" spans="2:15" x14ac:dyDescent="0.45">
      <c r="B107" s="189" t="s">
        <v>289</v>
      </c>
      <c r="C107" s="189"/>
      <c r="G107" s="189" t="s">
        <v>289</v>
      </c>
      <c r="H107" s="189"/>
    </row>
    <row r="108" spans="2:15" ht="16.149999999999999" x14ac:dyDescent="0.45">
      <c r="B108" s="122">
        <v>41659</v>
      </c>
      <c r="C108" s="90">
        <v>-10000</v>
      </c>
      <c r="D108" s="82"/>
      <c r="G108" s="122">
        <v>41659</v>
      </c>
      <c r="H108" s="90">
        <v>-10000</v>
      </c>
    </row>
    <row r="109" spans="2:15" ht="16.149999999999999" x14ac:dyDescent="0.45">
      <c r="B109" s="122">
        <v>41679</v>
      </c>
      <c r="C109" s="90">
        <v>-10000</v>
      </c>
      <c r="D109" s="82"/>
      <c r="G109" s="122">
        <v>41679</v>
      </c>
      <c r="H109" s="90">
        <v>-10000</v>
      </c>
    </row>
    <row r="110" spans="2:15" ht="16.149999999999999" x14ac:dyDescent="0.45">
      <c r="B110" s="122">
        <v>41724</v>
      </c>
      <c r="C110" s="90">
        <v>-10000</v>
      </c>
      <c r="D110" s="82"/>
      <c r="G110" s="122">
        <v>41724</v>
      </c>
      <c r="H110" s="90">
        <v>-10000</v>
      </c>
    </row>
    <row r="111" spans="2:15" ht="16.149999999999999" x14ac:dyDescent="0.45">
      <c r="B111" s="122">
        <v>41747</v>
      </c>
      <c r="C111" s="90">
        <v>-10000</v>
      </c>
      <c r="D111" s="82"/>
      <c r="G111" s="122">
        <v>41747</v>
      </c>
      <c r="H111" s="90">
        <v>-10000</v>
      </c>
    </row>
    <row r="112" spans="2:15" ht="16.149999999999999" x14ac:dyDescent="0.45">
      <c r="B112" s="122">
        <v>41821</v>
      </c>
      <c r="C112" s="90">
        <v>-10000</v>
      </c>
      <c r="D112" s="82"/>
      <c r="G112" s="122">
        <v>41821</v>
      </c>
      <c r="H112" s="90">
        <v>-10000</v>
      </c>
    </row>
    <row r="113" spans="2:15" ht="16.149999999999999" x14ac:dyDescent="0.45">
      <c r="B113" s="122">
        <v>41931</v>
      </c>
      <c r="C113" s="90">
        <v>-10000</v>
      </c>
      <c r="D113" s="82"/>
      <c r="G113" s="122">
        <v>41931</v>
      </c>
      <c r="H113" s="90">
        <v>-10000</v>
      </c>
    </row>
    <row r="114" spans="2:15" ht="16.149999999999999" x14ac:dyDescent="0.45">
      <c r="B114" s="122">
        <v>41942</v>
      </c>
      <c r="C114" s="90">
        <v>-10000</v>
      </c>
      <c r="D114" s="82"/>
      <c r="G114" s="122">
        <v>41942</v>
      </c>
      <c r="H114" s="90">
        <v>-10000</v>
      </c>
    </row>
    <row r="115" spans="2:15" ht="16.149999999999999" x14ac:dyDescent="0.45">
      <c r="B115" s="122">
        <v>41718</v>
      </c>
      <c r="C115" s="90">
        <v>10833.333333333334</v>
      </c>
      <c r="D115" s="82"/>
      <c r="G115" s="122">
        <v>41718</v>
      </c>
      <c r="H115" s="90">
        <v>10378.335137170016</v>
      </c>
    </row>
    <row r="116" spans="2:15" ht="16.149999999999999" x14ac:dyDescent="0.45">
      <c r="B116" s="122">
        <v>41787</v>
      </c>
      <c r="C116" s="90">
        <v>12571.428571428572</v>
      </c>
      <c r="D116" s="82"/>
      <c r="G116" s="122">
        <v>41787</v>
      </c>
      <c r="H116" s="90">
        <v>12037.254901960783</v>
      </c>
    </row>
    <row r="117" spans="2:15" ht="16.149999999999999" x14ac:dyDescent="0.45">
      <c r="B117" s="122">
        <v>41816</v>
      </c>
      <c r="C117" s="90">
        <v>10874.31693989071</v>
      </c>
      <c r="D117" s="82"/>
      <c r="G117" s="122">
        <v>41816</v>
      </c>
      <c r="H117" s="90">
        <v>11029.080759881155</v>
      </c>
    </row>
    <row r="118" spans="2:15" ht="16.149999999999999" x14ac:dyDescent="0.45">
      <c r="B118" s="122">
        <v>41807</v>
      </c>
      <c r="C118" s="90">
        <v>12983.606557377048</v>
      </c>
      <c r="D118" s="82"/>
      <c r="G118" s="122">
        <v>41807</v>
      </c>
      <c r="H118" s="90">
        <v>11370.461127199822</v>
      </c>
    </row>
    <row r="119" spans="2:15" ht="16.149999999999999" x14ac:dyDescent="0.45">
      <c r="B119" s="122">
        <v>42167</v>
      </c>
      <c r="C119" s="90">
        <v>12018.348623853211</v>
      </c>
      <c r="D119" s="82"/>
      <c r="G119" s="122">
        <v>42167</v>
      </c>
      <c r="H119" s="90">
        <v>10356.247060667816</v>
      </c>
    </row>
    <row r="120" spans="2:15" ht="16.149999999999999" x14ac:dyDescent="0.45">
      <c r="B120" s="122">
        <v>41933</v>
      </c>
      <c r="C120" s="90">
        <v>9186.0465116279065</v>
      </c>
      <c r="D120" s="82"/>
      <c r="G120" s="122">
        <v>41933</v>
      </c>
      <c r="H120" s="90">
        <v>10054.861899356792</v>
      </c>
    </row>
    <row r="121" spans="2:15" ht="16.149999999999999" x14ac:dyDescent="0.45">
      <c r="B121" s="122">
        <v>42050</v>
      </c>
      <c r="C121" s="90">
        <v>11636.363636363638</v>
      </c>
      <c r="D121" s="82"/>
      <c r="G121" s="122">
        <v>42050</v>
      </c>
      <c r="H121" s="90">
        <v>10455.752529964831</v>
      </c>
    </row>
    <row r="122" spans="2:15" x14ac:dyDescent="0.45">
      <c r="B122" s="3" t="s">
        <v>9</v>
      </c>
      <c r="C122" s="91">
        <f>XIRR(C108:C121,B108:B121)</f>
        <v>0.6073297202587129</v>
      </c>
      <c r="D122" s="2"/>
      <c r="G122" s="3" t="s">
        <v>9</v>
      </c>
      <c r="H122" s="91">
        <f>XIRR(H108:H121,G108:G121)</f>
        <v>0.32021638751029979</v>
      </c>
    </row>
    <row r="124" spans="2:15" x14ac:dyDescent="0.45">
      <c r="B124" s="125"/>
    </row>
    <row r="125" spans="2:15" x14ac:dyDescent="0.45">
      <c r="B125" s="81" t="s">
        <v>290</v>
      </c>
      <c r="C125" s="82" t="s">
        <v>270</v>
      </c>
      <c r="D125" s="82" t="s">
        <v>271</v>
      </c>
      <c r="L125" s="3" t="s">
        <v>272</v>
      </c>
      <c r="N125" s="3" t="s">
        <v>273</v>
      </c>
    </row>
    <row r="126" spans="2:15" s="13" customFormat="1" ht="47.25" customHeight="1" x14ac:dyDescent="0.45">
      <c r="B126" s="83" t="s">
        <v>274</v>
      </c>
      <c r="C126" s="14" t="s">
        <v>275</v>
      </c>
      <c r="D126" s="14" t="s">
        <v>275</v>
      </c>
      <c r="E126" s="83" t="s">
        <v>276</v>
      </c>
      <c r="F126" s="83"/>
      <c r="G126" s="83" t="s">
        <v>277</v>
      </c>
      <c r="H126" s="83" t="s">
        <v>278</v>
      </c>
      <c r="I126" s="83" t="s">
        <v>279</v>
      </c>
      <c r="J126" s="83"/>
      <c r="K126" s="83" t="s">
        <v>277</v>
      </c>
      <c r="L126" s="83" t="s">
        <v>280</v>
      </c>
      <c r="M126" s="83" t="s">
        <v>281</v>
      </c>
      <c r="N126" s="83" t="s">
        <v>280</v>
      </c>
      <c r="O126" s="83" t="s">
        <v>282</v>
      </c>
    </row>
    <row r="127" spans="2:15" ht="16.149999999999999" x14ac:dyDescent="0.45">
      <c r="B127" s="122">
        <v>42005</v>
      </c>
      <c r="C127" s="82">
        <v>62</v>
      </c>
      <c r="D127" s="92">
        <v>90</v>
      </c>
      <c r="E127" s="122">
        <v>42121</v>
      </c>
      <c r="F127" s="84"/>
      <c r="G127" s="82">
        <v>10000</v>
      </c>
      <c r="H127" s="85">
        <f t="shared" ref="H127:H129" si="12">G127/C127</f>
        <v>161.29032258064515</v>
      </c>
      <c r="I127" s="90">
        <f t="shared" ref="I127:I129" si="13">H127*D127</f>
        <v>14516.129032258064</v>
      </c>
      <c r="J127" s="82"/>
      <c r="K127" s="82">
        <v>10000</v>
      </c>
      <c r="L127" s="87">
        <v>27507</v>
      </c>
      <c r="M127" s="88">
        <f t="shared" ref="M127:M129" si="14">K127/L127</f>
        <v>0.36354382520812883</v>
      </c>
      <c r="N127" s="87">
        <v>27177</v>
      </c>
      <c r="O127" s="90">
        <f t="shared" ref="O127:O129" si="15">N127*M127</f>
        <v>9880.0305376813176</v>
      </c>
    </row>
    <row r="128" spans="2:15" ht="16.149999999999999" x14ac:dyDescent="0.45">
      <c r="B128" s="122">
        <v>42156</v>
      </c>
      <c r="C128" s="82">
        <v>169</v>
      </c>
      <c r="D128" s="92">
        <v>198.5</v>
      </c>
      <c r="E128" s="122">
        <v>42522</v>
      </c>
      <c r="F128" s="84"/>
      <c r="G128" s="82">
        <v>10000</v>
      </c>
      <c r="H128" s="85">
        <f t="shared" si="12"/>
        <v>59.171597633136095</v>
      </c>
      <c r="I128" s="90">
        <f t="shared" si="13"/>
        <v>11745.562130177515</v>
      </c>
      <c r="J128" s="82"/>
      <c r="K128" s="82">
        <v>10000</v>
      </c>
      <c r="L128" s="87">
        <v>27828</v>
      </c>
      <c r="M128" s="88">
        <f t="shared" si="14"/>
        <v>0.35935029466724161</v>
      </c>
      <c r="N128" s="87">
        <v>26667</v>
      </c>
      <c r="O128" s="90">
        <f t="shared" si="15"/>
        <v>9582.7943078913322</v>
      </c>
    </row>
    <row r="129" spans="2:15" ht="16.149999999999999" x14ac:dyDescent="0.45">
      <c r="B129" s="122">
        <v>42211</v>
      </c>
      <c r="C129" s="82">
        <v>855</v>
      </c>
      <c r="D129" s="92">
        <v>760</v>
      </c>
      <c r="E129" s="122">
        <v>42639</v>
      </c>
      <c r="F129" s="84"/>
      <c r="G129" s="82">
        <v>10000</v>
      </c>
      <c r="H129" s="85">
        <f t="shared" si="12"/>
        <v>11.695906432748538</v>
      </c>
      <c r="I129" s="90">
        <f t="shared" si="13"/>
        <v>8888.8888888888887</v>
      </c>
      <c r="J129" s="82"/>
      <c r="K129" s="82">
        <v>10000</v>
      </c>
      <c r="L129" s="87">
        <v>28112</v>
      </c>
      <c r="M129" s="88">
        <f t="shared" si="14"/>
        <v>0.35571997723392146</v>
      </c>
      <c r="N129" s="87">
        <v>27145</v>
      </c>
      <c r="O129" s="90">
        <f t="shared" si="15"/>
        <v>9656.0187820147985</v>
      </c>
    </row>
    <row r="130" spans="2:15" ht="16.149999999999999" x14ac:dyDescent="0.45">
      <c r="B130" s="84"/>
      <c r="D130" s="92"/>
      <c r="E130" s="84"/>
      <c r="F130" s="84"/>
      <c r="G130" s="82"/>
      <c r="H130" s="85"/>
      <c r="I130" s="90"/>
      <c r="J130" s="82"/>
      <c r="K130" s="82"/>
      <c r="L130" s="87"/>
      <c r="M130" s="88"/>
      <c r="N130" s="87"/>
      <c r="O130" s="90"/>
    </row>
    <row r="132" spans="2:15" x14ac:dyDescent="0.45">
      <c r="B132" s="1" t="s">
        <v>283</v>
      </c>
      <c r="G132" s="1" t="s">
        <v>284</v>
      </c>
    </row>
    <row r="133" spans="2:15" x14ac:dyDescent="0.45">
      <c r="B133" s="189" t="s">
        <v>291</v>
      </c>
      <c r="C133" s="189"/>
      <c r="G133" s="189" t="s">
        <v>291</v>
      </c>
      <c r="H133" s="189"/>
    </row>
    <row r="134" spans="2:15" ht="16.149999999999999" x14ac:dyDescent="0.45">
      <c r="B134" s="122">
        <v>42005</v>
      </c>
      <c r="C134" s="90">
        <v>-10000</v>
      </c>
      <c r="D134" s="82"/>
      <c r="G134" s="122">
        <v>42005</v>
      </c>
      <c r="H134" s="90">
        <v>-10000</v>
      </c>
    </row>
    <row r="135" spans="2:15" ht="16.149999999999999" x14ac:dyDescent="0.45">
      <c r="B135" s="122">
        <v>42156</v>
      </c>
      <c r="C135" s="90">
        <v>-10000</v>
      </c>
      <c r="D135" s="82"/>
      <c r="G135" s="122">
        <v>42156</v>
      </c>
      <c r="H135" s="90">
        <v>-10000</v>
      </c>
    </row>
    <row r="136" spans="2:15" ht="16.149999999999999" x14ac:dyDescent="0.45">
      <c r="B136" s="122">
        <v>42211</v>
      </c>
      <c r="C136" s="90">
        <v>-10000</v>
      </c>
      <c r="D136" s="82"/>
      <c r="G136" s="122">
        <v>42211</v>
      </c>
      <c r="H136" s="90">
        <v>-10000</v>
      </c>
    </row>
    <row r="137" spans="2:15" ht="16.149999999999999" x14ac:dyDescent="0.45">
      <c r="B137" s="122">
        <v>42121</v>
      </c>
      <c r="C137" s="90">
        <v>14516.129032258064</v>
      </c>
      <c r="D137" s="82"/>
      <c r="G137" s="122">
        <v>42121</v>
      </c>
      <c r="H137" s="90">
        <v>9880.0305376813176</v>
      </c>
    </row>
    <row r="138" spans="2:15" ht="16.149999999999999" x14ac:dyDescent="0.45">
      <c r="B138" s="122">
        <v>42522</v>
      </c>
      <c r="C138" s="90">
        <v>11745.562130177515</v>
      </c>
      <c r="D138" s="82"/>
      <c r="G138" s="122">
        <v>42522</v>
      </c>
      <c r="H138" s="90">
        <v>9582.7943078913322</v>
      </c>
    </row>
    <row r="139" spans="2:15" ht="16.149999999999999" x14ac:dyDescent="0.45">
      <c r="B139" s="122">
        <v>42639</v>
      </c>
      <c r="C139" s="90">
        <v>8888.8888888888887</v>
      </c>
      <c r="D139" s="82"/>
      <c r="G139" s="122">
        <v>42639</v>
      </c>
      <c r="H139" s="90">
        <v>9656.0187820147985</v>
      </c>
    </row>
    <row r="140" spans="2:15" x14ac:dyDescent="0.45">
      <c r="B140" s="3" t="s">
        <v>9</v>
      </c>
      <c r="C140" s="91">
        <f>XIRR(C134:C139,B134:B139)</f>
        <v>0.26276770234107971</v>
      </c>
      <c r="D140" s="2"/>
      <c r="G140" s="3" t="s">
        <v>9</v>
      </c>
      <c r="H140" s="91">
        <f>XIRR(H134:H139,G134:G139)</f>
        <v>-3.5297724604606631E-2</v>
      </c>
    </row>
    <row r="143" spans="2:15" x14ac:dyDescent="0.45">
      <c r="B143" s="81" t="s">
        <v>292</v>
      </c>
      <c r="C143" s="82" t="s">
        <v>270</v>
      </c>
      <c r="D143" s="82" t="s">
        <v>271</v>
      </c>
      <c r="L143" s="3" t="s">
        <v>272</v>
      </c>
      <c r="N143" s="3" t="s">
        <v>273</v>
      </c>
    </row>
    <row r="144" spans="2:15" s="13" customFormat="1" ht="47.25" customHeight="1" x14ac:dyDescent="0.45">
      <c r="B144" s="83" t="s">
        <v>274</v>
      </c>
      <c r="C144" s="14" t="s">
        <v>275</v>
      </c>
      <c r="D144" s="14" t="s">
        <v>275</v>
      </c>
      <c r="E144" s="83" t="s">
        <v>276</v>
      </c>
      <c r="F144" s="83"/>
      <c r="G144" s="83" t="s">
        <v>277</v>
      </c>
      <c r="H144" s="83" t="s">
        <v>278</v>
      </c>
      <c r="I144" s="83" t="s">
        <v>279</v>
      </c>
      <c r="J144" s="83"/>
      <c r="K144" s="83" t="s">
        <v>277</v>
      </c>
      <c r="L144" s="83" t="s">
        <v>280</v>
      </c>
      <c r="M144" s="83" t="s">
        <v>281</v>
      </c>
      <c r="N144" s="83" t="s">
        <v>280</v>
      </c>
      <c r="O144" s="83" t="s">
        <v>282</v>
      </c>
    </row>
    <row r="145" spans="2:15" ht="16.149999999999999" x14ac:dyDescent="0.45">
      <c r="B145" s="74">
        <v>42381</v>
      </c>
      <c r="C145" s="90">
        <v>20.7</v>
      </c>
      <c r="D145" s="90">
        <v>3.24</v>
      </c>
      <c r="E145" s="126">
        <v>43852</v>
      </c>
      <c r="F145" s="84"/>
      <c r="G145" s="82">
        <v>10000</v>
      </c>
      <c r="H145" s="85">
        <f t="shared" ref="H145:H148" si="16">G145/C145</f>
        <v>483.09178743961354</v>
      </c>
      <c r="I145" s="90">
        <f t="shared" ref="I145:I148" si="17">H145*D145</f>
        <v>1565.217391304348</v>
      </c>
      <c r="J145" s="82"/>
      <c r="K145" s="82">
        <v>10000</v>
      </c>
      <c r="L145" s="87">
        <v>24682</v>
      </c>
      <c r="M145" s="88">
        <f t="shared" ref="M145:M148" si="18">K145/L145</f>
        <v>0.40515355319666152</v>
      </c>
      <c r="N145" s="87">
        <v>40779</v>
      </c>
      <c r="O145" s="90">
        <f t="shared" ref="O145:O148" si="19">N145*M145</f>
        <v>16521.756745806659</v>
      </c>
    </row>
    <row r="146" spans="2:15" ht="16.149999999999999" x14ac:dyDescent="0.45">
      <c r="B146" s="74">
        <v>42502</v>
      </c>
      <c r="C146" s="90">
        <v>79.5</v>
      </c>
      <c r="D146" s="90">
        <v>93</v>
      </c>
      <c r="E146" s="74">
        <v>42605</v>
      </c>
      <c r="F146" s="84"/>
      <c r="G146" s="82">
        <v>10000</v>
      </c>
      <c r="H146" s="85">
        <f t="shared" si="16"/>
        <v>125.78616352201257</v>
      </c>
      <c r="I146" s="90">
        <f t="shared" si="17"/>
        <v>11698.113207547169</v>
      </c>
      <c r="J146" s="82"/>
      <c r="K146" s="82">
        <v>10000</v>
      </c>
      <c r="L146" s="87">
        <v>25790</v>
      </c>
      <c r="M146" s="88">
        <f t="shared" si="18"/>
        <v>0.38774718883288095</v>
      </c>
      <c r="N146" s="87">
        <v>27990</v>
      </c>
      <c r="O146" s="90">
        <f t="shared" si="19"/>
        <v>10853.043815432338</v>
      </c>
    </row>
    <row r="147" spans="2:15" ht="16.149999999999999" x14ac:dyDescent="0.45">
      <c r="B147" s="74">
        <v>42589</v>
      </c>
      <c r="C147" s="90">
        <v>119</v>
      </c>
      <c r="D147" s="90">
        <v>150</v>
      </c>
      <c r="E147" s="74">
        <v>42767</v>
      </c>
      <c r="F147" s="84"/>
      <c r="G147" s="82">
        <v>10000</v>
      </c>
      <c r="H147" s="85">
        <f t="shared" si="16"/>
        <v>84.033613445378151</v>
      </c>
      <c r="I147" s="90">
        <f t="shared" si="17"/>
        <v>12605.042016806723</v>
      </c>
      <c r="J147" s="82"/>
      <c r="K147" s="82">
        <v>10000</v>
      </c>
      <c r="L147" s="87">
        <v>28078</v>
      </c>
      <c r="M147" s="88">
        <f t="shared" si="18"/>
        <v>0.35615072298596767</v>
      </c>
      <c r="N147" s="87">
        <v>28142</v>
      </c>
      <c r="O147" s="90">
        <f t="shared" si="19"/>
        <v>10022.793646271102</v>
      </c>
    </row>
    <row r="148" spans="2:15" ht="16.149999999999999" x14ac:dyDescent="0.45">
      <c r="B148" s="74">
        <v>42655</v>
      </c>
      <c r="C148" s="90">
        <v>1386</v>
      </c>
      <c r="D148" s="90">
        <v>1500</v>
      </c>
      <c r="E148" s="74">
        <v>42767</v>
      </c>
      <c r="F148" s="84"/>
      <c r="G148" s="82">
        <v>10000</v>
      </c>
      <c r="H148" s="85">
        <f t="shared" si="16"/>
        <v>7.2150072150072146</v>
      </c>
      <c r="I148" s="90">
        <f t="shared" si="17"/>
        <v>10822.510822510822</v>
      </c>
      <c r="J148" s="82"/>
      <c r="K148" s="82">
        <v>10000</v>
      </c>
      <c r="L148" s="87">
        <v>28082</v>
      </c>
      <c r="M148" s="88">
        <f t="shared" si="18"/>
        <v>0.35609999287800015</v>
      </c>
      <c r="N148" s="87">
        <v>28142</v>
      </c>
      <c r="O148" s="90">
        <f t="shared" si="19"/>
        <v>10021.365999572679</v>
      </c>
    </row>
    <row r="150" spans="2:15" x14ac:dyDescent="0.45">
      <c r="B150" s="1" t="s">
        <v>283</v>
      </c>
      <c r="G150" s="1" t="s">
        <v>284</v>
      </c>
    </row>
    <row r="151" spans="2:15" x14ac:dyDescent="0.45">
      <c r="B151" s="189" t="s">
        <v>293</v>
      </c>
      <c r="C151" s="189"/>
      <c r="G151" s="189" t="s">
        <v>293</v>
      </c>
      <c r="H151" s="189"/>
    </row>
    <row r="152" spans="2:15" ht="16.149999999999999" x14ac:dyDescent="0.45">
      <c r="B152" s="18">
        <v>42381</v>
      </c>
      <c r="C152" s="90">
        <v>-10000</v>
      </c>
      <c r="D152" s="82"/>
      <c r="G152" s="18">
        <v>42381</v>
      </c>
      <c r="H152" s="90">
        <v>-10000</v>
      </c>
    </row>
    <row r="153" spans="2:15" ht="16.149999999999999" x14ac:dyDescent="0.45">
      <c r="B153" s="18">
        <v>42502</v>
      </c>
      <c r="C153" s="90">
        <v>-10000</v>
      </c>
      <c r="D153" s="82"/>
      <c r="G153" s="18">
        <v>42502</v>
      </c>
      <c r="H153" s="90">
        <v>-10000</v>
      </c>
    </row>
    <row r="154" spans="2:15" ht="16.149999999999999" x14ac:dyDescent="0.45">
      <c r="B154" s="18">
        <v>42589</v>
      </c>
      <c r="C154" s="90">
        <v>-10000</v>
      </c>
      <c r="D154" s="82"/>
      <c r="G154" s="18">
        <v>42589</v>
      </c>
      <c r="H154" s="90">
        <v>-10000</v>
      </c>
    </row>
    <row r="155" spans="2:15" ht="16.149999999999999" x14ac:dyDescent="0.45">
      <c r="B155" s="18">
        <v>42655</v>
      </c>
      <c r="C155" s="90">
        <v>-10000</v>
      </c>
      <c r="D155" s="82"/>
      <c r="G155" s="18">
        <v>42655</v>
      </c>
      <c r="H155" s="90">
        <v>-10000</v>
      </c>
    </row>
    <row r="156" spans="2:15" ht="16.149999999999999" x14ac:dyDescent="0.45">
      <c r="B156" s="94">
        <v>43804</v>
      </c>
      <c r="C156" s="90">
        <v>1101.4492753623188</v>
      </c>
      <c r="D156" s="82"/>
      <c r="G156" s="20">
        <v>43804</v>
      </c>
      <c r="H156" s="90">
        <v>16521.756745806659</v>
      </c>
    </row>
    <row r="157" spans="2:15" ht="16.149999999999999" x14ac:dyDescent="0.45">
      <c r="B157" s="20">
        <v>42605</v>
      </c>
      <c r="C157" s="90">
        <v>11698.113207547169</v>
      </c>
      <c r="D157" s="82"/>
      <c r="G157" s="20">
        <v>42605</v>
      </c>
      <c r="H157" s="90">
        <v>10853.043815432338</v>
      </c>
    </row>
    <row r="158" spans="2:15" ht="16.149999999999999" x14ac:dyDescent="0.45">
      <c r="B158" s="20">
        <v>42767</v>
      </c>
      <c r="C158" s="90">
        <v>12605.042016806723</v>
      </c>
      <c r="D158" s="82"/>
      <c r="G158" s="20">
        <v>42767</v>
      </c>
      <c r="H158" s="90">
        <v>10022.793646271102</v>
      </c>
    </row>
    <row r="159" spans="2:15" ht="16.149999999999999" x14ac:dyDescent="0.45">
      <c r="B159" s="20">
        <v>42767</v>
      </c>
      <c r="C159" s="90">
        <v>10822.510822510822</v>
      </c>
      <c r="D159" s="82"/>
      <c r="G159" s="20">
        <v>42767</v>
      </c>
      <c r="H159" s="90">
        <v>10021.365999572679</v>
      </c>
    </row>
    <row r="160" spans="2:15" x14ac:dyDescent="0.45">
      <c r="B160" s="3" t="s">
        <v>9</v>
      </c>
      <c r="C160" s="91">
        <f>XIRR(C152:C159,B152:B159)</f>
        <v>-0.15000423826277262</v>
      </c>
      <c r="D160" s="2"/>
      <c r="G160" s="3" t="s">
        <v>9</v>
      </c>
      <c r="H160" s="91">
        <f>XIRR(H152:H159,G152:G159)</f>
        <v>0.1274672210216522</v>
      </c>
    </row>
    <row r="163" spans="2:15" x14ac:dyDescent="0.45">
      <c r="B163" s="81" t="s">
        <v>294</v>
      </c>
      <c r="C163" s="82" t="s">
        <v>270</v>
      </c>
      <c r="D163" s="82" t="s">
        <v>271</v>
      </c>
      <c r="L163" s="3" t="s">
        <v>272</v>
      </c>
      <c r="N163" s="3" t="s">
        <v>273</v>
      </c>
    </row>
    <row r="164" spans="2:15" s="13" customFormat="1" ht="47.25" customHeight="1" x14ac:dyDescent="0.45">
      <c r="B164" s="83" t="s">
        <v>274</v>
      </c>
      <c r="C164" s="14" t="s">
        <v>275</v>
      </c>
      <c r="D164" s="14" t="s">
        <v>275</v>
      </c>
      <c r="E164" s="83" t="s">
        <v>276</v>
      </c>
      <c r="F164" s="83"/>
      <c r="G164" s="83" t="s">
        <v>277</v>
      </c>
      <c r="H164" s="83" t="s">
        <v>278</v>
      </c>
      <c r="I164" s="83" t="s">
        <v>279</v>
      </c>
      <c r="J164" s="83"/>
      <c r="K164" s="83" t="s">
        <v>277</v>
      </c>
      <c r="L164" s="83" t="s">
        <v>280</v>
      </c>
      <c r="M164" s="83" t="s">
        <v>281</v>
      </c>
      <c r="N164" s="83" t="s">
        <v>280</v>
      </c>
      <c r="O164" s="83" t="s">
        <v>282</v>
      </c>
    </row>
    <row r="165" spans="2:15" ht="16.149999999999999" x14ac:dyDescent="0.45">
      <c r="B165" s="18">
        <v>42745</v>
      </c>
      <c r="C165" s="82">
        <v>177</v>
      </c>
      <c r="D165" s="92">
        <v>192</v>
      </c>
      <c r="E165" s="20">
        <v>42826</v>
      </c>
      <c r="F165" s="84"/>
      <c r="G165" s="82">
        <v>10000</v>
      </c>
      <c r="H165" s="85">
        <f t="shared" ref="H165:H172" si="20">G165/C165</f>
        <v>56.497175141242941</v>
      </c>
      <c r="I165" s="90">
        <f t="shared" ref="I165:I172" si="21">H165*D165</f>
        <v>10847.457627118645</v>
      </c>
      <c r="J165" s="82"/>
      <c r="K165" s="82">
        <v>10000</v>
      </c>
      <c r="L165" s="87">
        <v>26899</v>
      </c>
      <c r="M165" s="88">
        <f t="shared" ref="M165:M172" si="22">K165/L165</f>
        <v>0.37176103200862487</v>
      </c>
      <c r="N165" s="87">
        <v>29620</v>
      </c>
      <c r="O165" s="90">
        <f t="shared" ref="O165:O172" si="23">N165*M165</f>
        <v>11011.561768095469</v>
      </c>
    </row>
    <row r="166" spans="2:15" ht="16.149999999999999" x14ac:dyDescent="0.45">
      <c r="B166" s="18">
        <v>42768</v>
      </c>
      <c r="C166" s="82">
        <v>564</v>
      </c>
      <c r="D166" s="92">
        <v>635</v>
      </c>
      <c r="E166" s="20">
        <v>42885</v>
      </c>
      <c r="F166" s="84"/>
      <c r="G166" s="82">
        <v>10000</v>
      </c>
      <c r="H166" s="85">
        <f t="shared" si="20"/>
        <v>17.730496453900709</v>
      </c>
      <c r="I166" s="90">
        <f t="shared" si="21"/>
        <v>11258.86524822695</v>
      </c>
      <c r="J166" s="82"/>
      <c r="K166" s="82">
        <v>10000</v>
      </c>
      <c r="L166" s="87">
        <v>28226</v>
      </c>
      <c r="M166" s="88">
        <f t="shared" si="22"/>
        <v>0.35428328491461775</v>
      </c>
      <c r="N166" s="87">
        <v>31309</v>
      </c>
      <c r="O166" s="90">
        <f t="shared" si="23"/>
        <v>11092.255367391766</v>
      </c>
    </row>
    <row r="167" spans="2:15" ht="16.149999999999999" x14ac:dyDescent="0.45">
      <c r="B167" s="18">
        <v>42793</v>
      </c>
      <c r="C167" s="82">
        <v>2489</v>
      </c>
      <c r="D167" s="92">
        <v>2850</v>
      </c>
      <c r="E167" s="20">
        <v>42892</v>
      </c>
      <c r="F167" s="84"/>
      <c r="G167" s="82">
        <v>10000</v>
      </c>
      <c r="H167" s="85">
        <f t="shared" si="20"/>
        <v>4.0176777822418641</v>
      </c>
      <c r="I167" s="90">
        <f t="shared" si="21"/>
        <v>11450.381679389313</v>
      </c>
      <c r="J167" s="82"/>
      <c r="K167" s="82">
        <v>10000</v>
      </c>
      <c r="L167" s="87">
        <v>28812</v>
      </c>
      <c r="M167" s="88">
        <f t="shared" si="22"/>
        <v>0.34707760655282521</v>
      </c>
      <c r="N167" s="87">
        <v>31056</v>
      </c>
      <c r="O167" s="90">
        <f t="shared" si="23"/>
        <v>10778.842149104539</v>
      </c>
    </row>
    <row r="168" spans="2:15" ht="16.149999999999999" x14ac:dyDescent="0.45">
      <c r="B168" s="18">
        <v>42830</v>
      </c>
      <c r="C168" s="82">
        <v>851</v>
      </c>
      <c r="D168" s="92">
        <v>945</v>
      </c>
      <c r="E168" s="20">
        <v>42925</v>
      </c>
      <c r="F168" s="84"/>
      <c r="G168" s="82">
        <v>10000</v>
      </c>
      <c r="H168" s="85">
        <f t="shared" si="20"/>
        <v>11.750881316098708</v>
      </c>
      <c r="I168" s="90">
        <f t="shared" si="21"/>
        <v>11104.582843713279</v>
      </c>
      <c r="J168" s="82"/>
      <c r="K168" s="82">
        <v>10000</v>
      </c>
      <c r="L168" s="87">
        <v>29974</v>
      </c>
      <c r="M168" s="88">
        <f t="shared" si="22"/>
        <v>0.33362247280976848</v>
      </c>
      <c r="N168" s="87">
        <v>31360</v>
      </c>
      <c r="O168" s="90">
        <f t="shared" si="23"/>
        <v>10462.400747314339</v>
      </c>
    </row>
    <row r="169" spans="2:15" ht="16.149999999999999" x14ac:dyDescent="0.45">
      <c r="B169" s="18">
        <v>42916</v>
      </c>
      <c r="C169" s="82">
        <v>529</v>
      </c>
      <c r="D169" s="92">
        <v>518.5</v>
      </c>
      <c r="E169" s="20">
        <v>43029</v>
      </c>
      <c r="F169" s="84"/>
      <c r="G169" s="82">
        <v>10000</v>
      </c>
      <c r="H169" s="85">
        <f t="shared" si="20"/>
        <v>18.903591682419659</v>
      </c>
      <c r="I169" s="90">
        <f t="shared" si="21"/>
        <v>9801.5122873345936</v>
      </c>
      <c r="J169" s="82"/>
      <c r="K169" s="82">
        <v>10000</v>
      </c>
      <c r="L169" s="87">
        <v>30921</v>
      </c>
      <c r="M169" s="88">
        <f t="shared" si="22"/>
        <v>0.32340480579541414</v>
      </c>
      <c r="N169" s="87">
        <v>32390</v>
      </c>
      <c r="O169" s="90">
        <f t="shared" si="23"/>
        <v>10475.081659713464</v>
      </c>
    </row>
    <row r="170" spans="2:15" ht="16.149999999999999" x14ac:dyDescent="0.45">
      <c r="B170" s="18">
        <v>42937</v>
      </c>
      <c r="C170" s="82">
        <v>286</v>
      </c>
      <c r="D170" s="92">
        <v>319.87</v>
      </c>
      <c r="E170" s="20">
        <v>43094</v>
      </c>
      <c r="F170" s="84"/>
      <c r="G170" s="82">
        <v>10000</v>
      </c>
      <c r="H170" s="85">
        <f t="shared" si="20"/>
        <v>34.965034965034967</v>
      </c>
      <c r="I170" s="90">
        <f t="shared" si="21"/>
        <v>11184.265734265735</v>
      </c>
      <c r="J170" s="82"/>
      <c r="K170" s="82">
        <v>10000</v>
      </c>
      <c r="L170" s="87">
        <v>32029</v>
      </c>
      <c r="M170" s="88">
        <f t="shared" si="22"/>
        <v>0.31221705329545102</v>
      </c>
      <c r="N170" s="87">
        <v>33940</v>
      </c>
      <c r="O170" s="90">
        <f t="shared" si="23"/>
        <v>10596.646788847607</v>
      </c>
    </row>
    <row r="171" spans="2:15" ht="16.149999999999999" x14ac:dyDescent="0.45">
      <c r="B171" s="18">
        <v>42969</v>
      </c>
      <c r="C171" s="82">
        <v>877</v>
      </c>
      <c r="D171" s="92">
        <v>1073.7</v>
      </c>
      <c r="E171" s="20">
        <v>43094</v>
      </c>
      <c r="F171" s="84"/>
      <c r="G171" s="82">
        <v>10000</v>
      </c>
      <c r="H171" s="85">
        <f t="shared" si="20"/>
        <v>11.402508551881414</v>
      </c>
      <c r="I171" s="90">
        <f t="shared" si="21"/>
        <v>12242.873432155075</v>
      </c>
      <c r="J171" s="82"/>
      <c r="K171" s="82">
        <v>10000</v>
      </c>
      <c r="L171" s="87">
        <v>31292</v>
      </c>
      <c r="M171" s="88">
        <f t="shared" si="22"/>
        <v>0.31957049725169373</v>
      </c>
      <c r="N171" s="87">
        <v>33940</v>
      </c>
      <c r="O171" s="90">
        <f t="shared" si="23"/>
        <v>10846.222676722486</v>
      </c>
    </row>
    <row r="172" spans="2:15" ht="16.149999999999999" x14ac:dyDescent="0.45">
      <c r="B172" s="18">
        <v>43043</v>
      </c>
      <c r="C172" s="82">
        <v>285</v>
      </c>
      <c r="D172" s="92">
        <v>418</v>
      </c>
      <c r="E172" s="20">
        <v>43128</v>
      </c>
      <c r="F172" s="84"/>
      <c r="G172" s="82">
        <v>10000</v>
      </c>
      <c r="H172" s="85">
        <f t="shared" si="20"/>
        <v>35.087719298245617</v>
      </c>
      <c r="I172" s="90">
        <f t="shared" si="21"/>
        <v>14666.666666666668</v>
      </c>
      <c r="J172" s="82"/>
      <c r="K172" s="82">
        <v>10000</v>
      </c>
      <c r="L172" s="87">
        <v>33685</v>
      </c>
      <c r="M172" s="88">
        <f t="shared" si="22"/>
        <v>0.29686804215526197</v>
      </c>
      <c r="N172" s="87">
        <v>36050</v>
      </c>
      <c r="O172" s="90">
        <f t="shared" si="23"/>
        <v>10702.092919697194</v>
      </c>
    </row>
    <row r="173" spans="2:15" ht="16.149999999999999" x14ac:dyDescent="0.45">
      <c r="B173" s="84"/>
      <c r="D173" s="92"/>
      <c r="E173" s="84"/>
      <c r="F173" s="84"/>
      <c r="G173" s="82"/>
      <c r="H173" s="85"/>
      <c r="I173" s="90"/>
      <c r="J173" s="82"/>
      <c r="K173" s="82"/>
      <c r="L173" s="87"/>
      <c r="M173" s="88"/>
      <c r="N173" s="87"/>
      <c r="O173" s="90"/>
    </row>
    <row r="175" spans="2:15" x14ac:dyDescent="0.45">
      <c r="B175" s="1" t="s">
        <v>283</v>
      </c>
      <c r="G175" s="1" t="s">
        <v>284</v>
      </c>
    </row>
    <row r="176" spans="2:15" x14ac:dyDescent="0.45">
      <c r="B176" s="189" t="s">
        <v>295</v>
      </c>
      <c r="C176" s="189"/>
      <c r="G176" s="189" t="s">
        <v>295</v>
      </c>
      <c r="H176" s="189"/>
    </row>
    <row r="177" spans="2:8" ht="16.149999999999999" x14ac:dyDescent="0.45">
      <c r="B177" s="18">
        <v>42745</v>
      </c>
      <c r="C177" s="90">
        <v>-10000</v>
      </c>
      <c r="D177" s="82"/>
      <c r="G177" s="18">
        <v>42745</v>
      </c>
      <c r="H177" s="90">
        <v>-10000</v>
      </c>
    </row>
    <row r="178" spans="2:8" ht="16.149999999999999" x14ac:dyDescent="0.45">
      <c r="B178" s="18">
        <v>42768</v>
      </c>
      <c r="C178" s="90">
        <v>-10000</v>
      </c>
      <c r="D178" s="82"/>
      <c r="G178" s="18">
        <v>42768</v>
      </c>
      <c r="H178" s="90">
        <v>-10000</v>
      </c>
    </row>
    <row r="179" spans="2:8" ht="16.149999999999999" x14ac:dyDescent="0.45">
      <c r="B179" s="18">
        <v>42793</v>
      </c>
      <c r="C179" s="90">
        <v>-10000</v>
      </c>
      <c r="D179" s="82"/>
      <c r="G179" s="18">
        <v>42793</v>
      </c>
      <c r="H179" s="90">
        <v>-10000</v>
      </c>
    </row>
    <row r="180" spans="2:8" ht="16.149999999999999" x14ac:dyDescent="0.45">
      <c r="B180" s="18">
        <v>42830</v>
      </c>
      <c r="C180" s="90">
        <v>-10000</v>
      </c>
      <c r="D180" s="82"/>
      <c r="G180" s="18">
        <v>42830</v>
      </c>
      <c r="H180" s="90">
        <v>-10000</v>
      </c>
    </row>
    <row r="181" spans="2:8" ht="16.149999999999999" x14ac:dyDescent="0.45">
      <c r="B181" s="18">
        <v>42916</v>
      </c>
      <c r="C181" s="90">
        <v>-10000</v>
      </c>
      <c r="D181" s="82"/>
      <c r="G181" s="18">
        <v>42916</v>
      </c>
      <c r="H181" s="90">
        <v>-10000</v>
      </c>
    </row>
    <row r="182" spans="2:8" ht="16.149999999999999" x14ac:dyDescent="0.45">
      <c r="B182" s="18">
        <v>42937</v>
      </c>
      <c r="C182" s="90">
        <v>-10000</v>
      </c>
      <c r="D182" s="82"/>
      <c r="G182" s="18">
        <v>42937</v>
      </c>
      <c r="H182" s="90">
        <v>-10000</v>
      </c>
    </row>
    <row r="183" spans="2:8" ht="16.149999999999999" x14ac:dyDescent="0.45">
      <c r="B183" s="18">
        <v>42969</v>
      </c>
      <c r="C183" s="90">
        <v>-10000</v>
      </c>
      <c r="D183" s="82"/>
      <c r="G183" s="18">
        <v>42969</v>
      </c>
      <c r="H183" s="90">
        <v>-10000</v>
      </c>
    </row>
    <row r="184" spans="2:8" ht="16.149999999999999" x14ac:dyDescent="0.45">
      <c r="B184" s="18">
        <v>43043</v>
      </c>
      <c r="C184" s="90">
        <v>-10000</v>
      </c>
      <c r="D184" s="82"/>
      <c r="G184" s="18">
        <v>43043</v>
      </c>
      <c r="H184" s="90">
        <v>-10000</v>
      </c>
    </row>
    <row r="185" spans="2:8" ht="16.149999999999999" x14ac:dyDescent="0.45">
      <c r="B185" s="20">
        <v>42826</v>
      </c>
      <c r="C185" s="90">
        <v>10847.457627118645</v>
      </c>
      <c r="D185" s="82"/>
      <c r="G185" s="20">
        <v>42826</v>
      </c>
      <c r="H185" s="90">
        <v>11011.561768095469</v>
      </c>
    </row>
    <row r="186" spans="2:8" ht="16.149999999999999" x14ac:dyDescent="0.45">
      <c r="B186" s="20">
        <v>42885</v>
      </c>
      <c r="C186" s="90">
        <v>11258.86524822695</v>
      </c>
      <c r="D186" s="82"/>
      <c r="G186" s="20">
        <v>42885</v>
      </c>
      <c r="H186" s="90">
        <v>11092.255367391766</v>
      </c>
    </row>
    <row r="187" spans="2:8" ht="16.149999999999999" x14ac:dyDescent="0.45">
      <c r="B187" s="20">
        <v>42892</v>
      </c>
      <c r="C187" s="90">
        <v>11450.381679389313</v>
      </c>
      <c r="D187" s="82"/>
      <c r="G187" s="20">
        <v>42892</v>
      </c>
      <c r="H187" s="90">
        <v>10778.842149104539</v>
      </c>
    </row>
    <row r="188" spans="2:8" ht="16.149999999999999" x14ac:dyDescent="0.45">
      <c r="B188" s="20">
        <v>42925</v>
      </c>
      <c r="C188" s="90">
        <v>11104.582843713279</v>
      </c>
      <c r="D188" s="82"/>
      <c r="G188" s="20">
        <v>42925</v>
      </c>
      <c r="H188" s="90">
        <v>10462.400747314339</v>
      </c>
    </row>
    <row r="189" spans="2:8" ht="16.149999999999999" x14ac:dyDescent="0.45">
      <c r="B189" s="20">
        <v>43029</v>
      </c>
      <c r="C189" s="90">
        <v>9801.5122873345936</v>
      </c>
      <c r="D189" s="82"/>
      <c r="G189" s="20">
        <v>43029</v>
      </c>
      <c r="H189" s="90">
        <v>10475.081659713464</v>
      </c>
    </row>
    <row r="190" spans="2:8" ht="16.149999999999999" x14ac:dyDescent="0.45">
      <c r="B190" s="20">
        <v>43094</v>
      </c>
      <c r="C190" s="90">
        <v>11184.265734265735</v>
      </c>
      <c r="D190" s="82"/>
      <c r="G190" s="20">
        <v>43094</v>
      </c>
      <c r="H190" s="90">
        <v>10596.646788847607</v>
      </c>
    </row>
    <row r="191" spans="2:8" ht="16.149999999999999" x14ac:dyDescent="0.45">
      <c r="B191" s="20">
        <v>43094</v>
      </c>
      <c r="C191" s="90">
        <v>12242.873432155075</v>
      </c>
      <c r="D191" s="82"/>
      <c r="G191" s="20">
        <v>43094</v>
      </c>
      <c r="H191" s="90">
        <v>10846.222676722486</v>
      </c>
    </row>
    <row r="192" spans="2:8" ht="16.149999999999999" x14ac:dyDescent="0.45">
      <c r="B192" s="20">
        <v>43128</v>
      </c>
      <c r="C192" s="90">
        <v>14666.666666666668</v>
      </c>
      <c r="D192" s="82"/>
      <c r="G192" s="20">
        <v>43128</v>
      </c>
      <c r="H192" s="90">
        <v>10702.092919697194</v>
      </c>
    </row>
    <row r="193" spans="2:15" x14ac:dyDescent="0.45">
      <c r="B193" s="3" t="s">
        <v>9</v>
      </c>
      <c r="C193" s="91">
        <f>XIRR(C177:C192,B177:B192)</f>
        <v>0.59601692557334907</v>
      </c>
      <c r="D193" s="2"/>
      <c r="G193" s="3" t="s">
        <v>9</v>
      </c>
      <c r="H193" s="91">
        <f>XIRR(H177:H192,G177:G192)</f>
        <v>0.27696178555488582</v>
      </c>
    </row>
    <row r="196" spans="2:15" x14ac:dyDescent="0.45">
      <c r="B196" s="81" t="s">
        <v>296</v>
      </c>
      <c r="C196" s="82" t="s">
        <v>270</v>
      </c>
      <c r="D196" s="82" t="s">
        <v>271</v>
      </c>
      <c r="L196" s="3" t="s">
        <v>272</v>
      </c>
      <c r="N196" s="3" t="s">
        <v>273</v>
      </c>
    </row>
    <row r="197" spans="2:15" s="13" customFormat="1" ht="47.25" customHeight="1" x14ac:dyDescent="0.45">
      <c r="B197" s="83" t="s">
        <v>274</v>
      </c>
      <c r="C197" s="14" t="s">
        <v>275</v>
      </c>
      <c r="D197" s="14" t="s">
        <v>275</v>
      </c>
      <c r="E197" s="83" t="s">
        <v>276</v>
      </c>
      <c r="F197" s="83"/>
      <c r="G197" s="83" t="s">
        <v>277</v>
      </c>
      <c r="H197" s="83" t="s">
        <v>278</v>
      </c>
      <c r="I197" s="83" t="s">
        <v>279</v>
      </c>
      <c r="J197" s="83"/>
      <c r="K197" s="83" t="s">
        <v>277</v>
      </c>
      <c r="L197" s="83" t="s">
        <v>280</v>
      </c>
      <c r="M197" s="83" t="s">
        <v>281</v>
      </c>
      <c r="N197" s="83" t="s">
        <v>280</v>
      </c>
      <c r="O197" s="83" t="s">
        <v>282</v>
      </c>
    </row>
    <row r="198" spans="2:15" ht="16.149999999999999" x14ac:dyDescent="0.45">
      <c r="B198" s="18">
        <v>43109</v>
      </c>
      <c r="C198" s="82">
        <v>362</v>
      </c>
      <c r="D198" s="92">
        <v>392.9</v>
      </c>
      <c r="E198" s="19">
        <v>43152</v>
      </c>
      <c r="F198" s="84"/>
      <c r="G198" s="82">
        <v>10000</v>
      </c>
      <c r="H198" s="85">
        <f t="shared" ref="H198:H205" si="24">G198/C198</f>
        <v>27.624309392265193</v>
      </c>
      <c r="I198" s="90">
        <f t="shared" ref="I198:I205" si="25">H198*D198</f>
        <v>10853.591160220994</v>
      </c>
      <c r="J198" s="82"/>
      <c r="K198" s="82">
        <v>10000</v>
      </c>
      <c r="L198" s="87">
        <v>34443</v>
      </c>
      <c r="M198" s="88">
        <f t="shared" ref="M198:M205" si="26">K198/L198</f>
        <v>0.29033475597363761</v>
      </c>
      <c r="N198" s="87">
        <v>33845</v>
      </c>
      <c r="O198" s="90">
        <f t="shared" ref="O198:O205" si="27">N198*M198</f>
        <v>9826.3798159277649</v>
      </c>
    </row>
    <row r="199" spans="2:15" ht="16.149999999999999" x14ac:dyDescent="0.45">
      <c r="B199" s="18">
        <v>43144</v>
      </c>
      <c r="C199" s="82">
        <v>121.7</v>
      </c>
      <c r="D199" s="92">
        <v>120</v>
      </c>
      <c r="E199" s="19">
        <v>43159</v>
      </c>
      <c r="F199" s="84"/>
      <c r="G199" s="82">
        <v>10000</v>
      </c>
      <c r="H199" s="85">
        <f t="shared" si="24"/>
        <v>82.169268693508627</v>
      </c>
      <c r="I199" s="90">
        <f t="shared" si="25"/>
        <v>9860.3122432210348</v>
      </c>
      <c r="J199" s="82"/>
      <c r="K199" s="82">
        <v>10000</v>
      </c>
      <c r="L199" s="87">
        <v>34300</v>
      </c>
      <c r="M199" s="88">
        <f t="shared" si="26"/>
        <v>0.29154518950437319</v>
      </c>
      <c r="N199" s="87">
        <v>34184</v>
      </c>
      <c r="O199" s="90">
        <f t="shared" si="27"/>
        <v>9966.1807580174936</v>
      </c>
    </row>
    <row r="200" spans="2:15" ht="16.149999999999999" x14ac:dyDescent="0.45">
      <c r="B200" s="18">
        <v>43197</v>
      </c>
      <c r="C200" s="82">
        <v>1001</v>
      </c>
      <c r="D200" s="92">
        <v>915</v>
      </c>
      <c r="E200" s="19">
        <v>43786</v>
      </c>
      <c r="F200" s="84"/>
      <c r="G200" s="82">
        <v>10000</v>
      </c>
      <c r="H200" s="85">
        <f t="shared" si="24"/>
        <v>9.9900099900099892</v>
      </c>
      <c r="I200" s="90">
        <f t="shared" si="25"/>
        <v>9140.8591408591401</v>
      </c>
      <c r="J200" s="82"/>
      <c r="K200" s="82">
        <v>10000</v>
      </c>
      <c r="L200" s="87">
        <v>33627</v>
      </c>
      <c r="M200" s="88">
        <f t="shared" si="26"/>
        <v>0.29738008148214234</v>
      </c>
      <c r="N200" s="87">
        <v>38645</v>
      </c>
      <c r="O200" s="90">
        <f t="shared" si="27"/>
        <v>11492.25324887739</v>
      </c>
    </row>
    <row r="201" spans="2:15" ht="16.149999999999999" x14ac:dyDescent="0.45">
      <c r="B201" s="18">
        <v>43208</v>
      </c>
      <c r="C201" s="82">
        <v>143</v>
      </c>
      <c r="D201" s="92">
        <v>59</v>
      </c>
      <c r="E201" s="94">
        <v>43804</v>
      </c>
      <c r="F201" s="84"/>
      <c r="G201" s="82">
        <v>10000</v>
      </c>
      <c r="H201" s="85">
        <f t="shared" si="24"/>
        <v>69.930069930069934</v>
      </c>
      <c r="I201" s="90">
        <f t="shared" si="25"/>
        <v>4125.8741258741256</v>
      </c>
      <c r="J201" s="82"/>
      <c r="K201" s="82">
        <v>10000</v>
      </c>
      <c r="L201" s="87">
        <v>34331</v>
      </c>
      <c r="M201" s="88">
        <f t="shared" si="26"/>
        <v>0.29128193178177159</v>
      </c>
      <c r="N201" s="87">
        <v>40779</v>
      </c>
      <c r="O201" s="90">
        <f t="shared" si="27"/>
        <v>11878.185896128864</v>
      </c>
    </row>
    <row r="202" spans="2:15" ht="16.149999999999999" x14ac:dyDescent="0.45">
      <c r="B202" s="18">
        <v>43233</v>
      </c>
      <c r="C202" s="82">
        <v>226</v>
      </c>
      <c r="D202" s="92">
        <v>86</v>
      </c>
      <c r="E202" s="94">
        <v>43804</v>
      </c>
      <c r="F202" s="84"/>
      <c r="G202" s="82">
        <v>10000</v>
      </c>
      <c r="H202" s="85">
        <f t="shared" si="24"/>
        <v>44.247787610619469</v>
      </c>
      <c r="I202" s="90">
        <f t="shared" si="25"/>
        <v>3805.3097345132742</v>
      </c>
      <c r="J202" s="82"/>
      <c r="K202" s="82">
        <v>10000</v>
      </c>
      <c r="L202" s="87">
        <v>35536</v>
      </c>
      <c r="M202" s="88">
        <f t="shared" si="26"/>
        <v>0.28140477262494373</v>
      </c>
      <c r="N202" s="87">
        <v>40779</v>
      </c>
      <c r="O202" s="90">
        <f t="shared" si="27"/>
        <v>11475.405222872581</v>
      </c>
    </row>
    <row r="203" spans="2:15" ht="16.149999999999999" x14ac:dyDescent="0.45">
      <c r="B203" s="18">
        <v>43264</v>
      </c>
      <c r="C203" s="82">
        <v>259</v>
      </c>
      <c r="D203" s="92">
        <v>284</v>
      </c>
      <c r="E203" s="19">
        <v>43295</v>
      </c>
      <c r="F203" s="84"/>
      <c r="G203" s="82">
        <v>10000</v>
      </c>
      <c r="H203" s="85">
        <f t="shared" si="24"/>
        <v>38.610038610038607</v>
      </c>
      <c r="I203" s="90">
        <f t="shared" si="25"/>
        <v>10965.250965250965</v>
      </c>
      <c r="J203" s="82"/>
      <c r="K203" s="82">
        <v>10000</v>
      </c>
      <c r="L203" s="87">
        <v>35739</v>
      </c>
      <c r="M203" s="88">
        <f t="shared" si="26"/>
        <v>0.2798063739891995</v>
      </c>
      <c r="N203" s="87">
        <v>36542</v>
      </c>
      <c r="O203" s="90">
        <f t="shared" si="27"/>
        <v>10224.684518313328</v>
      </c>
    </row>
    <row r="204" spans="2:15" ht="16.149999999999999" x14ac:dyDescent="0.45">
      <c r="B204" s="18">
        <v>43341</v>
      </c>
      <c r="C204" s="82">
        <v>399.4</v>
      </c>
      <c r="D204" s="92">
        <v>287</v>
      </c>
      <c r="E204" s="94">
        <v>43804</v>
      </c>
      <c r="F204" s="84"/>
      <c r="G204" s="82">
        <v>10000</v>
      </c>
      <c r="H204" s="85">
        <f t="shared" si="24"/>
        <v>25.037556334501755</v>
      </c>
      <c r="I204" s="90">
        <f t="shared" si="25"/>
        <v>7185.7786680020035</v>
      </c>
      <c r="J204" s="82"/>
      <c r="K204" s="82">
        <v>10000</v>
      </c>
      <c r="L204" s="87">
        <v>38723</v>
      </c>
      <c r="M204" s="88">
        <f t="shared" si="26"/>
        <v>0.25824445420034603</v>
      </c>
      <c r="N204" s="87">
        <v>40779</v>
      </c>
      <c r="O204" s="90">
        <f t="shared" si="27"/>
        <v>10530.95059783591</v>
      </c>
    </row>
    <row r="205" spans="2:15" ht="16.149999999999999" x14ac:dyDescent="0.45">
      <c r="B205" s="18">
        <v>43416</v>
      </c>
      <c r="C205" s="82">
        <v>598</v>
      </c>
      <c r="D205" s="92">
        <v>790</v>
      </c>
      <c r="E205" s="19">
        <v>43476</v>
      </c>
      <c r="F205" s="84"/>
      <c r="G205" s="82">
        <v>10000</v>
      </c>
      <c r="H205" s="85">
        <f t="shared" si="24"/>
        <v>16.722408026755854</v>
      </c>
      <c r="I205" s="90">
        <f t="shared" si="25"/>
        <v>13210.702341137125</v>
      </c>
      <c r="J205" s="82"/>
      <c r="K205" s="82">
        <v>10000</v>
      </c>
      <c r="L205" s="87">
        <v>34813</v>
      </c>
      <c r="M205" s="88">
        <f t="shared" si="26"/>
        <v>0.28724901617211962</v>
      </c>
      <c r="N205" s="87">
        <v>36010</v>
      </c>
      <c r="O205" s="90">
        <f t="shared" si="27"/>
        <v>10343.837072358028</v>
      </c>
    </row>
    <row r="206" spans="2:15" ht="16.149999999999999" x14ac:dyDescent="0.45">
      <c r="B206" s="84"/>
      <c r="D206" s="92"/>
      <c r="E206" s="84"/>
      <c r="F206" s="84"/>
      <c r="G206" s="82"/>
      <c r="H206" s="85"/>
      <c r="I206" s="90"/>
      <c r="J206" s="82"/>
      <c r="K206" s="82"/>
      <c r="L206" s="87"/>
      <c r="M206" s="88"/>
      <c r="N206" s="87"/>
      <c r="O206" s="90"/>
    </row>
    <row r="208" spans="2:15" x14ac:dyDescent="0.45">
      <c r="B208" s="1" t="s">
        <v>283</v>
      </c>
      <c r="G208" s="1" t="s">
        <v>284</v>
      </c>
    </row>
    <row r="209" spans="2:8" x14ac:dyDescent="0.45">
      <c r="B209" s="196" t="s">
        <v>297</v>
      </c>
      <c r="C209" s="196"/>
      <c r="G209" s="196" t="s">
        <v>297</v>
      </c>
      <c r="H209" s="196"/>
    </row>
    <row r="210" spans="2:8" ht="16.149999999999999" x14ac:dyDescent="0.45">
      <c r="B210" s="18">
        <v>43109</v>
      </c>
      <c r="C210" s="90">
        <v>-10000</v>
      </c>
      <c r="D210" s="82"/>
      <c r="G210" s="18">
        <v>43109</v>
      </c>
      <c r="H210" s="90">
        <v>-10000</v>
      </c>
    </row>
    <row r="211" spans="2:8" ht="16.149999999999999" x14ac:dyDescent="0.45">
      <c r="B211" s="18">
        <v>43144</v>
      </c>
      <c r="C211" s="90">
        <v>-10000</v>
      </c>
      <c r="D211" s="82"/>
      <c r="G211" s="18">
        <v>43144</v>
      </c>
      <c r="H211" s="90">
        <v>-10000</v>
      </c>
    </row>
    <row r="212" spans="2:8" ht="16.149999999999999" x14ac:dyDescent="0.45">
      <c r="B212" s="18">
        <v>43197</v>
      </c>
      <c r="C212" s="90">
        <v>-10000</v>
      </c>
      <c r="D212" s="82"/>
      <c r="G212" s="18">
        <v>43197</v>
      </c>
      <c r="H212" s="90">
        <v>-10000</v>
      </c>
    </row>
    <row r="213" spans="2:8" ht="16.149999999999999" x14ac:dyDescent="0.45">
      <c r="B213" s="18">
        <v>43208</v>
      </c>
      <c r="C213" s="90">
        <v>-10000</v>
      </c>
      <c r="D213" s="82"/>
      <c r="G213" s="18">
        <v>43208</v>
      </c>
      <c r="H213" s="90">
        <v>-10000</v>
      </c>
    </row>
    <row r="214" spans="2:8" ht="16.149999999999999" x14ac:dyDescent="0.45">
      <c r="B214" s="18">
        <v>43233</v>
      </c>
      <c r="C214" s="90">
        <v>-10000</v>
      </c>
      <c r="D214" s="82"/>
      <c r="G214" s="18">
        <v>43233</v>
      </c>
      <c r="H214" s="90">
        <v>-10000</v>
      </c>
    </row>
    <row r="215" spans="2:8" ht="16.149999999999999" x14ac:dyDescent="0.45">
      <c r="B215" s="18">
        <v>43264</v>
      </c>
      <c r="C215" s="90">
        <v>-10000</v>
      </c>
      <c r="D215" s="82"/>
      <c r="G215" s="18">
        <v>43264</v>
      </c>
      <c r="H215" s="90">
        <v>-10000</v>
      </c>
    </row>
    <row r="216" spans="2:8" ht="16.149999999999999" x14ac:dyDescent="0.45">
      <c r="B216" s="18">
        <v>43341</v>
      </c>
      <c r="C216" s="90">
        <v>-10000</v>
      </c>
      <c r="D216" s="82"/>
      <c r="G216" s="18">
        <v>43341</v>
      </c>
      <c r="H216" s="90">
        <v>-10000</v>
      </c>
    </row>
    <row r="217" spans="2:8" ht="16.149999999999999" x14ac:dyDescent="0.45">
      <c r="B217" s="18">
        <v>43416</v>
      </c>
      <c r="C217" s="90">
        <v>-10000</v>
      </c>
      <c r="D217" s="82"/>
      <c r="G217" s="18">
        <v>43416</v>
      </c>
      <c r="H217" s="90">
        <v>-10000</v>
      </c>
    </row>
    <row r="218" spans="2:8" ht="16.149999999999999" x14ac:dyDescent="0.45">
      <c r="B218" s="19">
        <v>43152</v>
      </c>
      <c r="C218" s="90">
        <v>10853.591160220994</v>
      </c>
      <c r="D218" s="82"/>
      <c r="G218" s="19">
        <v>43152</v>
      </c>
      <c r="H218" s="90">
        <v>9826.3798159277649</v>
      </c>
    </row>
    <row r="219" spans="2:8" ht="16.149999999999999" x14ac:dyDescent="0.45">
      <c r="B219" s="19">
        <v>43159</v>
      </c>
      <c r="C219" s="90">
        <v>9860.3122432210348</v>
      </c>
      <c r="D219" s="82"/>
      <c r="G219" s="19">
        <v>43159</v>
      </c>
      <c r="H219" s="90">
        <v>9966.1807580174936</v>
      </c>
    </row>
    <row r="220" spans="2:8" ht="16.149999999999999" x14ac:dyDescent="0.45">
      <c r="B220" s="19">
        <v>43786</v>
      </c>
      <c r="C220" s="90">
        <v>9140.8591408591401</v>
      </c>
      <c r="D220" s="82"/>
      <c r="G220" s="19">
        <v>43786</v>
      </c>
      <c r="H220" s="90">
        <v>11492.25324887739</v>
      </c>
    </row>
    <row r="221" spans="2:8" ht="16.149999999999999" x14ac:dyDescent="0.45">
      <c r="B221" s="94">
        <v>43804</v>
      </c>
      <c r="C221" s="90">
        <v>4125.8741258741256</v>
      </c>
      <c r="D221" s="82"/>
      <c r="G221" s="94">
        <v>43804</v>
      </c>
      <c r="H221" s="90">
        <v>11878.185896128864</v>
      </c>
    </row>
    <row r="222" spans="2:8" ht="16.149999999999999" x14ac:dyDescent="0.45">
      <c r="B222" s="94">
        <v>43804</v>
      </c>
      <c r="C222" s="90">
        <v>3805.3097345132742</v>
      </c>
      <c r="D222" s="82"/>
      <c r="G222" s="94">
        <v>43804</v>
      </c>
      <c r="H222" s="90">
        <v>11475.405222872581</v>
      </c>
    </row>
    <row r="223" spans="2:8" ht="16.149999999999999" x14ac:dyDescent="0.45">
      <c r="B223" s="19">
        <v>43295</v>
      </c>
      <c r="C223" s="90">
        <v>10965.250965250965</v>
      </c>
      <c r="D223" s="82"/>
      <c r="G223" s="19">
        <v>43295</v>
      </c>
      <c r="H223" s="90">
        <v>10224.684518313328</v>
      </c>
    </row>
    <row r="224" spans="2:8" ht="16.149999999999999" x14ac:dyDescent="0.45">
      <c r="B224" s="94">
        <v>43804</v>
      </c>
      <c r="C224" s="90">
        <v>7185.7786680020035</v>
      </c>
      <c r="D224" s="82"/>
      <c r="G224" s="94">
        <v>43804</v>
      </c>
      <c r="H224" s="90">
        <v>10530.95059783591</v>
      </c>
    </row>
    <row r="225" spans="2:15" ht="16.149999999999999" x14ac:dyDescent="0.45">
      <c r="B225" s="19">
        <v>43476</v>
      </c>
      <c r="C225" s="90">
        <v>13210.702341137125</v>
      </c>
      <c r="D225" s="82"/>
      <c r="G225" s="19">
        <v>43476</v>
      </c>
      <c r="H225" s="90">
        <v>10343.837072358028</v>
      </c>
    </row>
    <row r="226" spans="2:15" x14ac:dyDescent="0.45">
      <c r="B226" s="3" t="s">
        <v>9</v>
      </c>
      <c r="C226" s="91">
        <f>XIRR(C210:C225,B210:B225)</f>
        <v>-0.19599668309092527</v>
      </c>
      <c r="D226" s="2"/>
      <c r="G226" s="3" t="s">
        <v>9</v>
      </c>
      <c r="H226" s="91">
        <f>XIRR(H210:H225,G210:G225)</f>
        <v>8.6495652794837966E-2</v>
      </c>
    </row>
    <row r="229" spans="2:15" x14ac:dyDescent="0.45">
      <c r="B229" s="81" t="s">
        <v>298</v>
      </c>
      <c r="C229" s="82" t="s">
        <v>270</v>
      </c>
      <c r="D229" s="82" t="s">
        <v>271</v>
      </c>
      <c r="L229" s="3" t="s">
        <v>272</v>
      </c>
      <c r="N229" s="3" t="s">
        <v>273</v>
      </c>
    </row>
    <row r="230" spans="2:15" s="13" customFormat="1" ht="47.25" customHeight="1" x14ac:dyDescent="0.45">
      <c r="B230" s="83" t="s">
        <v>274</v>
      </c>
      <c r="C230" s="14" t="s">
        <v>275</v>
      </c>
      <c r="D230" s="14" t="s">
        <v>275</v>
      </c>
      <c r="E230" s="83" t="s">
        <v>276</v>
      </c>
      <c r="F230" s="83"/>
      <c r="G230" s="83" t="s">
        <v>277</v>
      </c>
      <c r="H230" s="83" t="s">
        <v>278</v>
      </c>
      <c r="I230" s="83" t="s">
        <v>279</v>
      </c>
      <c r="J230" s="83"/>
      <c r="K230" s="83" t="s">
        <v>277</v>
      </c>
      <c r="L230" s="83" t="s">
        <v>280</v>
      </c>
      <c r="M230" s="83" t="s">
        <v>281</v>
      </c>
      <c r="N230" s="83" t="s">
        <v>280</v>
      </c>
      <c r="O230" s="83" t="s">
        <v>282</v>
      </c>
    </row>
    <row r="231" spans="2:15" s="13" customFormat="1" ht="20.25" customHeight="1" x14ac:dyDescent="0.45">
      <c r="B231" s="18">
        <v>43471</v>
      </c>
      <c r="C231" s="14">
        <v>130.5</v>
      </c>
      <c r="D231" s="14">
        <v>175</v>
      </c>
      <c r="E231" s="83"/>
      <c r="F231" s="83"/>
      <c r="G231" s="57">
        <v>10000</v>
      </c>
      <c r="H231" s="85">
        <f t="shared" ref="H231:H232" si="28">G231/C231</f>
        <v>76.628352490421463</v>
      </c>
      <c r="I231" s="97">
        <f t="shared" ref="I231:I232" si="29">H231*D231</f>
        <v>13409.961685823757</v>
      </c>
      <c r="J231" s="83"/>
      <c r="K231" s="83"/>
      <c r="L231" s="83"/>
      <c r="M231" s="83"/>
      <c r="N231" s="83"/>
      <c r="O231" s="83"/>
    </row>
    <row r="232" spans="2:15" s="13" customFormat="1" ht="20.25" customHeight="1" x14ac:dyDescent="0.45">
      <c r="B232" s="18">
        <v>43512</v>
      </c>
      <c r="C232" s="14">
        <v>223</v>
      </c>
      <c r="D232" s="14">
        <v>302</v>
      </c>
      <c r="E232" s="83"/>
      <c r="F232" s="83"/>
      <c r="G232" s="57">
        <v>10000</v>
      </c>
      <c r="H232" s="85">
        <f t="shared" si="28"/>
        <v>44.843049327354258</v>
      </c>
      <c r="I232" s="97">
        <f t="shared" si="29"/>
        <v>13542.600896860986</v>
      </c>
      <c r="J232" s="83"/>
      <c r="K232" s="83"/>
      <c r="L232" s="83"/>
      <c r="M232" s="83"/>
      <c r="N232" s="83"/>
      <c r="O232" s="83"/>
    </row>
    <row r="233" spans="2:15" ht="16.149999999999999" x14ac:dyDescent="0.45">
      <c r="B233" s="18">
        <v>43525</v>
      </c>
      <c r="C233" s="82">
        <v>1500</v>
      </c>
      <c r="D233" s="92">
        <v>1020</v>
      </c>
      <c r="E233" s="94">
        <v>43804</v>
      </c>
      <c r="F233" s="84"/>
      <c r="G233" s="82">
        <v>10000</v>
      </c>
      <c r="H233" s="85">
        <f t="shared" ref="H233:H235" si="30">G233/C233</f>
        <v>6.666666666666667</v>
      </c>
      <c r="I233" s="90">
        <f t="shared" ref="I233:I235" si="31">H233*D233</f>
        <v>6800</v>
      </c>
      <c r="J233" s="82"/>
      <c r="K233" s="82">
        <v>10000</v>
      </c>
      <c r="L233" s="87">
        <v>38024</v>
      </c>
      <c r="M233" s="88">
        <f t="shared" ref="M233:M235" si="32">K233/L233</f>
        <v>0.26299179465600675</v>
      </c>
      <c r="N233" s="87">
        <v>40779</v>
      </c>
      <c r="O233" s="90">
        <f t="shared" ref="O233:O235" si="33">N233*M233</f>
        <v>10724.5423942773</v>
      </c>
    </row>
    <row r="234" spans="2:15" ht="16.149999999999999" x14ac:dyDescent="0.45">
      <c r="B234" s="18">
        <v>43568</v>
      </c>
      <c r="C234" s="82">
        <v>316</v>
      </c>
      <c r="D234" s="92">
        <v>348</v>
      </c>
      <c r="E234" s="19">
        <v>43617</v>
      </c>
      <c r="F234" s="84"/>
      <c r="G234" s="82">
        <v>10000</v>
      </c>
      <c r="H234" s="85">
        <f t="shared" si="30"/>
        <v>31.645569620253166</v>
      </c>
      <c r="I234" s="90">
        <f t="shared" si="31"/>
        <v>11012.658227848102</v>
      </c>
      <c r="J234" s="82"/>
      <c r="K234" s="82">
        <v>10000</v>
      </c>
      <c r="L234" s="87">
        <v>38767</v>
      </c>
      <c r="M234" s="88">
        <f t="shared" si="32"/>
        <v>0.25795135037531919</v>
      </c>
      <c r="N234" s="87">
        <v>39714</v>
      </c>
      <c r="O234" s="90">
        <f t="shared" si="33"/>
        <v>10244.279928805427</v>
      </c>
    </row>
    <row r="235" spans="2:15" ht="16.149999999999999" x14ac:dyDescent="0.45">
      <c r="B235" s="18">
        <v>43701</v>
      </c>
      <c r="C235" s="82">
        <v>591.65</v>
      </c>
      <c r="D235" s="92">
        <v>690</v>
      </c>
      <c r="E235" s="94">
        <v>43804</v>
      </c>
      <c r="F235" s="84"/>
      <c r="G235" s="82">
        <v>10000</v>
      </c>
      <c r="H235" s="85">
        <f t="shared" si="30"/>
        <v>16.901884560128455</v>
      </c>
      <c r="I235" s="90">
        <f t="shared" si="31"/>
        <v>11662.300346488633</v>
      </c>
      <c r="J235" s="82"/>
      <c r="K235" s="82">
        <v>10000</v>
      </c>
      <c r="L235" s="87">
        <v>36701</v>
      </c>
      <c r="M235" s="88">
        <f t="shared" si="32"/>
        <v>0.27247213972371326</v>
      </c>
      <c r="N235" s="87">
        <v>40779</v>
      </c>
      <c r="O235" s="90">
        <f t="shared" si="33"/>
        <v>11111.141385793302</v>
      </c>
    </row>
    <row r="236" spans="2:15" ht="16.149999999999999" x14ac:dyDescent="0.45">
      <c r="B236" s="84"/>
      <c r="D236" s="92"/>
      <c r="E236" s="84"/>
      <c r="F236" s="84"/>
      <c r="G236" s="82"/>
      <c r="H236" s="85"/>
      <c r="I236" s="90"/>
      <c r="J236" s="82"/>
      <c r="K236" s="82"/>
      <c r="L236" s="87"/>
      <c r="M236" s="88"/>
      <c r="N236" s="87"/>
      <c r="O236" s="90"/>
    </row>
    <row r="238" spans="2:15" x14ac:dyDescent="0.45">
      <c r="B238" s="1" t="s">
        <v>283</v>
      </c>
      <c r="G238" s="1" t="s">
        <v>284</v>
      </c>
    </row>
    <row r="239" spans="2:15" x14ac:dyDescent="0.45">
      <c r="B239" s="196" t="s">
        <v>299</v>
      </c>
      <c r="C239" s="196"/>
      <c r="G239" s="196" t="s">
        <v>299</v>
      </c>
      <c r="H239" s="196"/>
    </row>
    <row r="240" spans="2:15" ht="16.149999999999999" x14ac:dyDescent="0.45">
      <c r="B240" s="18">
        <v>43525</v>
      </c>
      <c r="C240" s="90">
        <v>-10000</v>
      </c>
      <c r="D240" s="82"/>
      <c r="G240" s="18">
        <v>43525</v>
      </c>
      <c r="H240" s="90">
        <v>-10000</v>
      </c>
    </row>
    <row r="241" spans="2:8" ht="16.149999999999999" x14ac:dyDescent="0.45">
      <c r="B241" s="18">
        <v>43568</v>
      </c>
      <c r="C241" s="90">
        <v>-10000</v>
      </c>
      <c r="D241" s="82"/>
      <c r="G241" s="18">
        <v>43568</v>
      </c>
      <c r="H241" s="90">
        <v>-10000</v>
      </c>
    </row>
    <row r="242" spans="2:8" ht="16.149999999999999" x14ac:dyDescent="0.45">
      <c r="B242" s="18">
        <v>43701</v>
      </c>
      <c r="C242" s="90">
        <v>-10000</v>
      </c>
      <c r="D242" s="82"/>
      <c r="G242" s="18">
        <v>43701</v>
      </c>
      <c r="H242" s="90">
        <v>-10000</v>
      </c>
    </row>
    <row r="243" spans="2:8" ht="16.149999999999999" x14ac:dyDescent="0.45">
      <c r="B243" s="94">
        <v>43804</v>
      </c>
      <c r="C243" s="90">
        <v>6800</v>
      </c>
      <c r="D243" s="82"/>
      <c r="G243" s="94">
        <v>43804</v>
      </c>
      <c r="H243" s="90">
        <v>10724.5423942773</v>
      </c>
    </row>
    <row r="244" spans="2:8" ht="16.149999999999999" x14ac:dyDescent="0.45">
      <c r="B244" s="19">
        <v>43617</v>
      </c>
      <c r="C244" s="90">
        <v>11012.658227848102</v>
      </c>
      <c r="D244" s="82"/>
      <c r="G244" s="19">
        <v>43617</v>
      </c>
      <c r="H244" s="90">
        <v>10244.279928805427</v>
      </c>
    </row>
    <row r="245" spans="2:8" ht="16.149999999999999" x14ac:dyDescent="0.45">
      <c r="B245" s="94">
        <v>43804</v>
      </c>
      <c r="C245" s="90">
        <v>11662.300346488633</v>
      </c>
      <c r="D245" s="82"/>
      <c r="G245" s="94">
        <v>43804</v>
      </c>
      <c r="H245" s="90">
        <v>11111.141385793302</v>
      </c>
    </row>
    <row r="246" spans="2:8" x14ac:dyDescent="0.45">
      <c r="B246" s="3" t="s">
        <v>9</v>
      </c>
      <c r="C246" s="91">
        <f>XIRR(C240:C245,B240:B245)</f>
        <v>-4.6182987093925487E-2</v>
      </c>
      <c r="D246" s="2"/>
      <c r="G246" s="3" t="s">
        <v>9</v>
      </c>
      <c r="H246" s="91">
        <f>XIRR(H240:H245,G240:G245)</f>
        <v>0.18271672129631045</v>
      </c>
    </row>
  </sheetData>
  <mergeCells count="16">
    <mergeCell ref="B209:C209"/>
    <mergeCell ref="G209:H209"/>
    <mergeCell ref="B239:C239"/>
    <mergeCell ref="G239:H239"/>
    <mergeCell ref="B133:C133"/>
    <mergeCell ref="G133:H133"/>
    <mergeCell ref="B151:C151"/>
    <mergeCell ref="G151:H151"/>
    <mergeCell ref="B176:C176"/>
    <mergeCell ref="G176:H176"/>
    <mergeCell ref="B19:C19"/>
    <mergeCell ref="G19:H19"/>
    <mergeCell ref="B65:C65"/>
    <mergeCell ref="G65:H65"/>
    <mergeCell ref="B107:C107"/>
    <mergeCell ref="G107:H10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B1:J165"/>
  <sheetViews>
    <sheetView zoomScale="80" zoomScaleNormal="80" workbookViewId="0">
      <selection activeCell="B161" sqref="B161"/>
    </sheetView>
  </sheetViews>
  <sheetFormatPr defaultRowHeight="14.25" x14ac:dyDescent="0.45"/>
  <cols>
    <col min="1" max="1" width="2.1328125" customWidth="1"/>
    <col min="2" max="2" width="11.1328125" customWidth="1"/>
    <col min="3" max="3" width="11.86328125" customWidth="1"/>
    <col min="5" max="5" width="10.86328125" customWidth="1"/>
    <col min="6" max="6" width="11" customWidth="1"/>
    <col min="10" max="10" width="16.46484375" customWidth="1"/>
  </cols>
  <sheetData>
    <row r="1" spans="2:10" x14ac:dyDescent="0.45">
      <c r="B1" t="s">
        <v>30</v>
      </c>
    </row>
    <row r="2" spans="2:10" ht="13.5" customHeight="1" x14ac:dyDescent="0.45">
      <c r="J2" s="12"/>
    </row>
    <row r="4" spans="2:10" x14ac:dyDescent="0.45">
      <c r="B4" s="191" t="s">
        <v>11</v>
      </c>
      <c r="C4" s="192"/>
      <c r="E4" s="193" t="s">
        <v>20</v>
      </c>
      <c r="F4" s="194"/>
    </row>
    <row r="5" spans="2:10" ht="16.149999999999999" x14ac:dyDescent="0.45">
      <c r="B5" s="18">
        <v>40909</v>
      </c>
      <c r="C5" s="10">
        <v>-10000</v>
      </c>
      <c r="E5" s="18">
        <v>40909</v>
      </c>
      <c r="F5" s="10">
        <v>-10000</v>
      </c>
    </row>
    <row r="6" spans="2:10" ht="16.149999999999999" x14ac:dyDescent="0.45">
      <c r="B6" s="18">
        <v>40909</v>
      </c>
      <c r="C6" s="10">
        <v>-10000</v>
      </c>
      <c r="E6" s="18">
        <v>40909</v>
      </c>
      <c r="F6" s="10">
        <v>-10000</v>
      </c>
    </row>
    <row r="7" spans="2:10" ht="16.149999999999999" x14ac:dyDescent="0.45">
      <c r="B7" s="18">
        <v>40909</v>
      </c>
      <c r="C7" s="10">
        <v>-10000</v>
      </c>
      <c r="E7" s="18">
        <v>40909</v>
      </c>
      <c r="F7" s="10">
        <v>-10000</v>
      </c>
    </row>
    <row r="8" spans="2:10" ht="16.149999999999999" x14ac:dyDescent="0.45">
      <c r="B8" s="18">
        <v>40969</v>
      </c>
      <c r="C8" s="10">
        <v>-10000</v>
      </c>
      <c r="E8" s="18">
        <v>40969</v>
      </c>
      <c r="F8" s="10">
        <v>-10000</v>
      </c>
    </row>
    <row r="9" spans="2:10" ht="16.149999999999999" x14ac:dyDescent="0.45">
      <c r="B9" s="18">
        <v>41000</v>
      </c>
      <c r="C9" s="10">
        <v>-10000</v>
      </c>
      <c r="E9" s="18">
        <v>41000</v>
      </c>
      <c r="F9" s="10">
        <v>-10000</v>
      </c>
    </row>
    <row r="10" spans="2:10" ht="16.149999999999999" x14ac:dyDescent="0.45">
      <c r="B10" s="18">
        <v>41000</v>
      </c>
      <c r="C10" s="10">
        <v>-10000</v>
      </c>
      <c r="E10" s="18">
        <v>41000</v>
      </c>
      <c r="F10" s="10">
        <v>-10000</v>
      </c>
    </row>
    <row r="11" spans="2:10" ht="16.149999999999999" x14ac:dyDescent="0.45">
      <c r="B11" s="18">
        <v>41030</v>
      </c>
      <c r="C11" s="10">
        <v>-10000</v>
      </c>
      <c r="E11" s="18">
        <v>41030</v>
      </c>
      <c r="F11" s="10">
        <v>-10000</v>
      </c>
    </row>
    <row r="12" spans="2:10" ht="16.149999999999999" x14ac:dyDescent="0.45">
      <c r="B12" s="18">
        <v>41122</v>
      </c>
      <c r="C12" s="10">
        <v>-10000</v>
      </c>
      <c r="E12" s="18">
        <v>41122</v>
      </c>
      <c r="F12" s="10">
        <v>-10000</v>
      </c>
    </row>
    <row r="13" spans="2:10" ht="16.149999999999999" x14ac:dyDescent="0.45">
      <c r="B13" s="18">
        <v>41122</v>
      </c>
      <c r="C13" s="10">
        <v>-10000</v>
      </c>
      <c r="E13" s="18">
        <v>41122</v>
      </c>
      <c r="F13" s="10">
        <v>-10000</v>
      </c>
    </row>
    <row r="14" spans="2:10" ht="16.149999999999999" x14ac:dyDescent="0.45">
      <c r="B14" s="18">
        <v>41153</v>
      </c>
      <c r="C14" s="10">
        <v>-10000</v>
      </c>
      <c r="E14" s="18">
        <v>41153</v>
      </c>
      <c r="F14" s="10">
        <v>-10000</v>
      </c>
    </row>
    <row r="15" spans="2:10" ht="16.149999999999999" x14ac:dyDescent="0.45">
      <c r="B15" s="18">
        <v>41214</v>
      </c>
      <c r="C15" s="10">
        <v>-10000</v>
      </c>
      <c r="E15" s="18">
        <v>41214</v>
      </c>
      <c r="F15" s="10">
        <v>-10000</v>
      </c>
    </row>
    <row r="16" spans="2:10" ht="16.149999999999999" x14ac:dyDescent="0.45">
      <c r="B16" s="18">
        <v>41244</v>
      </c>
      <c r="C16" s="10">
        <v>-10000</v>
      </c>
      <c r="E16" s="18">
        <v>41244</v>
      </c>
      <c r="F16" s="10">
        <v>-10000</v>
      </c>
    </row>
    <row r="17" spans="2:6" ht="16.149999999999999" x14ac:dyDescent="0.45">
      <c r="B17" s="19">
        <v>40969</v>
      </c>
      <c r="C17" s="10">
        <v>13617.021276595744</v>
      </c>
      <c r="E17" s="19">
        <v>40969</v>
      </c>
      <c r="F17" s="10">
        <v>10892.095357590966</v>
      </c>
    </row>
    <row r="18" spans="2:6" ht="16.149999999999999" x14ac:dyDescent="0.45">
      <c r="B18" s="19">
        <v>40969</v>
      </c>
      <c r="C18" s="10">
        <v>12178.217821782178</v>
      </c>
      <c r="E18" s="19">
        <v>40969</v>
      </c>
      <c r="F18" s="10">
        <v>10542.194744976816</v>
      </c>
    </row>
    <row r="19" spans="2:6" ht="16.149999999999999" x14ac:dyDescent="0.45">
      <c r="B19" s="19">
        <v>41004</v>
      </c>
      <c r="C19" s="10">
        <v>11617.64705882353</v>
      </c>
      <c r="E19" s="19">
        <v>41004</v>
      </c>
      <c r="F19" s="10">
        <v>9883.5533521646394</v>
      </c>
    </row>
    <row r="20" spans="2:6" ht="16.149999999999999" x14ac:dyDescent="0.45">
      <c r="B20" s="19">
        <v>41030</v>
      </c>
      <c r="C20" s="10">
        <v>9264.7058823529405</v>
      </c>
      <c r="E20" s="19">
        <v>41030</v>
      </c>
      <c r="F20" s="10">
        <v>9901.1735639283506</v>
      </c>
    </row>
    <row r="21" spans="2:6" ht="16.149999999999999" x14ac:dyDescent="0.45">
      <c r="B21" s="19">
        <v>41049</v>
      </c>
      <c r="C21" s="10">
        <v>12625</v>
      </c>
      <c r="E21" s="19">
        <v>41049</v>
      </c>
      <c r="F21" s="10">
        <v>9722.1581738528948</v>
      </c>
    </row>
    <row r="22" spans="2:6" ht="16.149999999999999" x14ac:dyDescent="0.45">
      <c r="B22" s="19">
        <v>41153</v>
      </c>
      <c r="C22" s="10">
        <v>11772.151898734177</v>
      </c>
      <c r="E22" s="19">
        <v>41153</v>
      </c>
      <c r="F22" s="10">
        <v>10239.96874825604</v>
      </c>
    </row>
    <row r="23" spans="2:6" ht="16.149999999999999" x14ac:dyDescent="0.45">
      <c r="B23" s="19">
        <v>41183</v>
      </c>
      <c r="C23" s="10">
        <v>12109.375</v>
      </c>
      <c r="E23" s="19">
        <v>41183</v>
      </c>
      <c r="F23" s="10">
        <v>10942.247477675983</v>
      </c>
    </row>
    <row r="24" spans="2:6" ht="16.149999999999999" x14ac:dyDescent="0.45">
      <c r="B24" s="19">
        <v>41199</v>
      </c>
      <c r="C24" s="10">
        <v>11768.707482993197</v>
      </c>
      <c r="E24" s="19">
        <v>41199</v>
      </c>
      <c r="F24" s="10">
        <v>10746.543778801843</v>
      </c>
    </row>
    <row r="25" spans="2:6" ht="16.149999999999999" x14ac:dyDescent="0.45">
      <c r="B25" s="19">
        <v>41214</v>
      </c>
      <c r="C25" s="10">
        <v>11840.579710144928</v>
      </c>
      <c r="E25" s="19">
        <v>41214</v>
      </c>
      <c r="F25" s="10">
        <v>11941.414389018262</v>
      </c>
    </row>
    <row r="26" spans="2:6" ht="16.149999999999999" x14ac:dyDescent="0.45">
      <c r="B26" s="19">
        <v>41244</v>
      </c>
      <c r="C26" s="10">
        <v>10972.222222222223</v>
      </c>
      <c r="E26" s="19">
        <v>41244</v>
      </c>
      <c r="F26" s="10">
        <v>10892.586989409985</v>
      </c>
    </row>
    <row r="27" spans="2:6" ht="16.149999999999999" x14ac:dyDescent="0.45">
      <c r="B27" s="19">
        <v>41266</v>
      </c>
      <c r="C27" s="10">
        <v>8651.1627906976737</v>
      </c>
      <c r="E27" s="19">
        <v>41266</v>
      </c>
      <c r="F27" s="10">
        <v>10043.922369765065</v>
      </c>
    </row>
    <row r="28" spans="2:6" ht="16.149999999999999" x14ac:dyDescent="0.45">
      <c r="B28" s="19">
        <v>41294</v>
      </c>
      <c r="C28" s="10">
        <v>11525.423728813559</v>
      </c>
      <c r="E28" s="19">
        <v>41294</v>
      </c>
      <c r="F28" s="10">
        <v>10717.675286590242</v>
      </c>
    </row>
    <row r="29" spans="2:6" x14ac:dyDescent="0.45">
      <c r="B29" s="8" t="s">
        <v>9</v>
      </c>
      <c r="C29" s="9">
        <f>XIRR(C5:C28,B5:B28)</f>
        <v>0.92999094724655151</v>
      </c>
      <c r="E29" s="8" t="s">
        <v>9</v>
      </c>
      <c r="F29" s="9">
        <f>XIRR(F5:F28,E5:E28)</f>
        <v>0.25244488120079034</v>
      </c>
    </row>
    <row r="30" spans="2:6" s="1" customFormat="1" x14ac:dyDescent="0.45">
      <c r="B30" s="3" t="s">
        <v>28</v>
      </c>
      <c r="C30" s="17">
        <v>0.14949999999999999</v>
      </c>
      <c r="E30" s="3" t="s">
        <v>28</v>
      </c>
      <c r="F30" s="17">
        <v>5.3900000000000003E-2</v>
      </c>
    </row>
    <row r="31" spans="2:6" s="1" customFormat="1" x14ac:dyDescent="0.45">
      <c r="B31" s="3"/>
      <c r="C31" s="17"/>
      <c r="E31" s="3"/>
      <c r="F31" s="17"/>
    </row>
    <row r="33" spans="2:6" x14ac:dyDescent="0.45">
      <c r="B33" s="191" t="s">
        <v>12</v>
      </c>
      <c r="C33" s="192"/>
      <c r="E33" s="190" t="s">
        <v>21</v>
      </c>
      <c r="F33" s="190"/>
    </row>
    <row r="34" spans="2:6" ht="16.149999999999999" x14ac:dyDescent="0.45">
      <c r="B34" s="18">
        <v>41275</v>
      </c>
      <c r="C34" s="10">
        <v>-10000</v>
      </c>
      <c r="E34" s="18">
        <v>41275</v>
      </c>
      <c r="F34" s="10">
        <v>-10000</v>
      </c>
    </row>
    <row r="35" spans="2:6" ht="16.149999999999999" x14ac:dyDescent="0.45">
      <c r="B35" s="18">
        <v>41275</v>
      </c>
      <c r="C35" s="10">
        <v>-10000</v>
      </c>
      <c r="E35" s="18">
        <v>41275</v>
      </c>
      <c r="F35" s="10">
        <v>-10000</v>
      </c>
    </row>
    <row r="36" spans="2:6" ht="16.149999999999999" x14ac:dyDescent="0.45">
      <c r="B36" s="18">
        <v>41334</v>
      </c>
      <c r="C36" s="10">
        <v>-10000</v>
      </c>
      <c r="E36" s="18">
        <v>41334</v>
      </c>
      <c r="F36" s="10">
        <v>-10000</v>
      </c>
    </row>
    <row r="37" spans="2:6" ht="16.149999999999999" x14ac:dyDescent="0.45">
      <c r="B37" s="18">
        <v>41334</v>
      </c>
      <c r="C37" s="10">
        <v>-10000</v>
      </c>
      <c r="E37" s="18">
        <v>41334</v>
      </c>
      <c r="F37" s="10">
        <v>-10000</v>
      </c>
    </row>
    <row r="38" spans="2:6" ht="16.149999999999999" x14ac:dyDescent="0.45">
      <c r="B38" s="18">
        <v>41365</v>
      </c>
      <c r="C38" s="10">
        <v>-10000</v>
      </c>
      <c r="E38" s="18">
        <v>41365</v>
      </c>
      <c r="F38" s="10">
        <v>-10000</v>
      </c>
    </row>
    <row r="39" spans="2:6" ht="16.149999999999999" x14ac:dyDescent="0.45">
      <c r="B39" s="18">
        <v>41395</v>
      </c>
      <c r="C39" s="10">
        <v>-10000</v>
      </c>
      <c r="E39" s="18">
        <v>41395</v>
      </c>
      <c r="F39" s="10">
        <v>-10000</v>
      </c>
    </row>
    <row r="40" spans="2:6" ht="16.149999999999999" x14ac:dyDescent="0.45">
      <c r="B40" s="18">
        <v>41426</v>
      </c>
      <c r="C40" s="10">
        <v>-10000</v>
      </c>
      <c r="E40" s="18">
        <v>41426</v>
      </c>
      <c r="F40" s="10">
        <v>-10000</v>
      </c>
    </row>
    <row r="41" spans="2:6" ht="16.149999999999999" x14ac:dyDescent="0.45">
      <c r="B41" s="18">
        <v>41456</v>
      </c>
      <c r="C41" s="10">
        <v>-10000</v>
      </c>
      <c r="E41" s="18">
        <v>41456</v>
      </c>
      <c r="F41" s="10">
        <v>-10000</v>
      </c>
    </row>
    <row r="42" spans="2:6" ht="16.149999999999999" x14ac:dyDescent="0.45">
      <c r="B42" s="18">
        <v>41518</v>
      </c>
      <c r="C42" s="10">
        <v>-10000</v>
      </c>
      <c r="E42" s="18">
        <v>41518</v>
      </c>
      <c r="F42" s="10">
        <v>-10000</v>
      </c>
    </row>
    <row r="43" spans="2:6" ht="16.149999999999999" x14ac:dyDescent="0.45">
      <c r="B43" s="18">
        <v>41518</v>
      </c>
      <c r="C43" s="10">
        <v>-10000</v>
      </c>
      <c r="E43" s="18">
        <v>41518</v>
      </c>
      <c r="F43" s="10">
        <v>-10000</v>
      </c>
    </row>
    <row r="44" spans="2:6" ht="16.149999999999999" x14ac:dyDescent="0.45">
      <c r="B44" s="18">
        <v>41548</v>
      </c>
      <c r="C44" s="10">
        <v>-10000</v>
      </c>
      <c r="E44" s="18">
        <v>41548</v>
      </c>
      <c r="F44" s="10">
        <v>-10000</v>
      </c>
    </row>
    <row r="45" spans="2:6" ht="16.149999999999999" x14ac:dyDescent="0.45">
      <c r="B45" s="18">
        <v>41579</v>
      </c>
      <c r="C45" s="10">
        <v>-10000</v>
      </c>
      <c r="E45" s="18">
        <v>41579</v>
      </c>
      <c r="F45" s="10">
        <v>-10000</v>
      </c>
    </row>
    <row r="46" spans="2:6" ht="16.149999999999999" x14ac:dyDescent="0.45">
      <c r="B46" s="18">
        <v>41597</v>
      </c>
      <c r="C46" s="10">
        <v>-10000</v>
      </c>
      <c r="E46" s="18">
        <v>41597</v>
      </c>
      <c r="F46" s="10">
        <v>-10000</v>
      </c>
    </row>
    <row r="47" spans="2:6" ht="16.149999999999999" x14ac:dyDescent="0.45">
      <c r="B47" s="19">
        <v>41370</v>
      </c>
      <c r="C47" s="10">
        <v>11453.488372093023</v>
      </c>
      <c r="E47" s="19">
        <v>41370</v>
      </c>
      <c r="F47" s="10">
        <v>9571.2825753704656</v>
      </c>
    </row>
    <row r="48" spans="2:6" ht="16.149999999999999" x14ac:dyDescent="0.45">
      <c r="B48" s="19">
        <v>41395</v>
      </c>
      <c r="C48" s="10">
        <v>11025.641025641025</v>
      </c>
      <c r="E48" s="19">
        <v>41395</v>
      </c>
      <c r="F48" s="10">
        <v>10136.149764741216</v>
      </c>
    </row>
    <row r="49" spans="2:6" ht="16.149999999999999" x14ac:dyDescent="0.45">
      <c r="B49" s="19">
        <v>41395</v>
      </c>
      <c r="C49" s="10">
        <v>10420.560747663552</v>
      </c>
      <c r="E49" s="19">
        <v>41395</v>
      </c>
      <c r="F49" s="10">
        <v>9687.5155248646224</v>
      </c>
    </row>
    <row r="50" spans="2:6" ht="16.149999999999999" x14ac:dyDescent="0.45">
      <c r="B50" s="19">
        <v>41426</v>
      </c>
      <c r="C50" s="10">
        <v>8175.1824817518245</v>
      </c>
      <c r="E50" s="19">
        <v>41426</v>
      </c>
      <c r="F50" s="10">
        <v>9843.8157341186379</v>
      </c>
    </row>
    <row r="51" spans="2:6" ht="16.149999999999999" x14ac:dyDescent="0.45">
      <c r="B51" s="19">
        <v>41436</v>
      </c>
      <c r="C51" s="10">
        <v>11438.356164383562</v>
      </c>
      <c r="E51" s="19">
        <v>41436</v>
      </c>
      <c r="F51" s="10">
        <v>9519.318527532705</v>
      </c>
    </row>
    <row r="52" spans="2:6" ht="16.149999999999999" x14ac:dyDescent="0.45">
      <c r="B52" s="19">
        <v>41495</v>
      </c>
      <c r="C52" s="10">
        <v>11173.913043478262</v>
      </c>
      <c r="E52" s="19">
        <v>41495</v>
      </c>
      <c r="F52" s="10">
        <v>9209.925558312656</v>
      </c>
    </row>
    <row r="53" spans="2:6" ht="16.149999999999999" x14ac:dyDescent="0.45">
      <c r="B53" s="19">
        <v>41579</v>
      </c>
      <c r="C53" s="10">
        <v>11791.044776119403</v>
      </c>
      <c r="E53" s="19">
        <v>41579</v>
      </c>
      <c r="F53" s="10">
        <v>10452.335123087832</v>
      </c>
    </row>
    <row r="54" spans="2:6" ht="16.149999999999999" x14ac:dyDescent="0.45">
      <c r="B54" s="19">
        <v>41594</v>
      </c>
      <c r="C54" s="10">
        <v>12571.428571428572</v>
      </c>
      <c r="E54" s="19">
        <v>41594</v>
      </c>
      <c r="F54" s="10">
        <v>10116.087065298972</v>
      </c>
    </row>
    <row r="55" spans="2:6" ht="16.149999999999999" x14ac:dyDescent="0.45">
      <c r="B55" s="19">
        <v>41609</v>
      </c>
      <c r="C55" s="10">
        <v>10741.839762611276</v>
      </c>
      <c r="E55" s="19">
        <v>41609</v>
      </c>
      <c r="F55" s="10">
        <v>10731.484767070511</v>
      </c>
    </row>
    <row r="56" spans="2:6" ht="16.149999999999999" x14ac:dyDescent="0.45">
      <c r="B56" s="19">
        <v>41616</v>
      </c>
      <c r="C56" s="10">
        <v>12030.30303030303</v>
      </c>
      <c r="E56" s="19">
        <v>41616</v>
      </c>
      <c r="F56" s="10">
        <v>10227.662178702571</v>
      </c>
    </row>
    <row r="57" spans="2:6" ht="16.149999999999999" x14ac:dyDescent="0.45">
      <c r="B57" s="19">
        <v>41730</v>
      </c>
      <c r="C57" s="10">
        <v>17166.666666666664</v>
      </c>
      <c r="E57" s="19">
        <v>41730</v>
      </c>
      <c r="F57" s="10">
        <v>13536.423841059604</v>
      </c>
    </row>
    <row r="58" spans="2:6" ht="16.149999999999999" x14ac:dyDescent="0.45">
      <c r="B58" s="19">
        <v>41730</v>
      </c>
      <c r="C58" s="10">
        <v>11753.554502369669</v>
      </c>
      <c r="E58" s="19">
        <v>41730</v>
      </c>
      <c r="F58" s="10">
        <v>12244.215522355858</v>
      </c>
    </row>
    <row r="59" spans="2:6" ht="16.149999999999999" x14ac:dyDescent="0.45">
      <c r="B59" s="19">
        <v>41809</v>
      </c>
      <c r="C59" s="10">
        <v>20093.457943925234</v>
      </c>
      <c r="E59" s="19">
        <v>41809</v>
      </c>
      <c r="F59" s="10">
        <v>12253.892215568862</v>
      </c>
    </row>
    <row r="60" spans="2:6" x14ac:dyDescent="0.45">
      <c r="B60" s="8" t="s">
        <v>9</v>
      </c>
      <c r="C60" s="9">
        <f>XIRR(C34:C59,B34:B59)</f>
        <v>0.72763837575912493</v>
      </c>
      <c r="E60" s="8" t="s">
        <v>9</v>
      </c>
      <c r="F60" s="9">
        <f>XIRR(F34:F59,E34:E59)</f>
        <v>0.16808382868766783</v>
      </c>
    </row>
    <row r="61" spans="2:6" s="1" customFormat="1" x14ac:dyDescent="0.45">
      <c r="B61" s="3" t="s">
        <v>28</v>
      </c>
      <c r="C61" s="17">
        <v>0.22950000000000001</v>
      </c>
      <c r="E61" s="3" t="s">
        <v>28</v>
      </c>
      <c r="F61" s="17">
        <v>5.79E-2</v>
      </c>
    </row>
    <row r="62" spans="2:6" s="1" customFormat="1" x14ac:dyDescent="0.45">
      <c r="B62" s="3"/>
      <c r="C62" s="17"/>
      <c r="E62" s="3"/>
      <c r="F62" s="17"/>
    </row>
    <row r="64" spans="2:6" x14ac:dyDescent="0.45">
      <c r="B64" s="191" t="s">
        <v>13</v>
      </c>
      <c r="C64" s="192"/>
      <c r="E64" s="190" t="s">
        <v>22</v>
      </c>
      <c r="F64" s="190"/>
    </row>
    <row r="65" spans="2:6" ht="16.149999999999999" x14ac:dyDescent="0.45">
      <c r="B65" s="18">
        <v>41659</v>
      </c>
      <c r="C65" s="10">
        <v>-10000</v>
      </c>
      <c r="E65" s="18">
        <v>41659</v>
      </c>
      <c r="F65" s="10">
        <v>-10000</v>
      </c>
    </row>
    <row r="66" spans="2:6" ht="16.149999999999999" x14ac:dyDescent="0.45">
      <c r="B66" s="18">
        <v>41679</v>
      </c>
      <c r="C66" s="10">
        <v>-10000</v>
      </c>
      <c r="E66" s="18">
        <v>41679</v>
      </c>
      <c r="F66" s="10">
        <v>-10000</v>
      </c>
    </row>
    <row r="67" spans="2:6" ht="16.149999999999999" x14ac:dyDescent="0.45">
      <c r="B67" s="18">
        <v>41724</v>
      </c>
      <c r="C67" s="10">
        <v>-10000</v>
      </c>
      <c r="E67" s="18">
        <v>41724</v>
      </c>
      <c r="F67" s="10">
        <v>-10000</v>
      </c>
    </row>
    <row r="68" spans="2:6" ht="16.149999999999999" x14ac:dyDescent="0.45">
      <c r="B68" s="18">
        <v>41747</v>
      </c>
      <c r="C68" s="10">
        <v>-10000</v>
      </c>
      <c r="E68" s="18">
        <v>41747</v>
      </c>
      <c r="F68" s="10">
        <v>-10000</v>
      </c>
    </row>
    <row r="69" spans="2:6" ht="16.149999999999999" x14ac:dyDescent="0.45">
      <c r="B69" s="18">
        <v>41821</v>
      </c>
      <c r="C69" s="10">
        <v>-10000</v>
      </c>
      <c r="E69" s="18">
        <v>41821</v>
      </c>
      <c r="F69" s="10">
        <v>-10000</v>
      </c>
    </row>
    <row r="70" spans="2:6" ht="16.149999999999999" x14ac:dyDescent="0.45">
      <c r="B70" s="18">
        <v>41931</v>
      </c>
      <c r="C70" s="10">
        <v>-10000</v>
      </c>
      <c r="E70" s="18">
        <v>41931</v>
      </c>
      <c r="F70" s="10">
        <v>-10000</v>
      </c>
    </row>
    <row r="71" spans="2:6" ht="16.149999999999999" x14ac:dyDescent="0.45">
      <c r="B71" s="18">
        <v>41942</v>
      </c>
      <c r="C71" s="10">
        <v>-10000</v>
      </c>
      <c r="E71" s="18">
        <v>41942</v>
      </c>
      <c r="F71" s="10">
        <v>-10000</v>
      </c>
    </row>
    <row r="72" spans="2:6" ht="16.149999999999999" x14ac:dyDescent="0.45">
      <c r="B72" s="19">
        <v>41718</v>
      </c>
      <c r="C72" s="10">
        <v>10833.333333333334</v>
      </c>
      <c r="E72" s="19">
        <v>41718</v>
      </c>
      <c r="F72" s="10">
        <v>10378.335137170016</v>
      </c>
    </row>
    <row r="73" spans="2:6" ht="16.149999999999999" x14ac:dyDescent="0.45">
      <c r="B73" s="19">
        <v>41787</v>
      </c>
      <c r="C73" s="10">
        <v>12571.428571428572</v>
      </c>
      <c r="E73" s="19">
        <v>41787</v>
      </c>
      <c r="F73" s="10">
        <v>12037.254901960783</v>
      </c>
    </row>
    <row r="74" spans="2:6" ht="16.149999999999999" x14ac:dyDescent="0.45">
      <c r="B74" s="19">
        <v>41816</v>
      </c>
      <c r="C74" s="10">
        <v>10874.31693989071</v>
      </c>
      <c r="E74" s="19">
        <v>41816</v>
      </c>
      <c r="F74" s="10">
        <v>11029.080759881155</v>
      </c>
    </row>
    <row r="75" spans="2:6" ht="16.149999999999999" x14ac:dyDescent="0.45">
      <c r="B75" s="19">
        <v>41807</v>
      </c>
      <c r="C75" s="10">
        <v>12983.606557377048</v>
      </c>
      <c r="E75" s="19">
        <v>41807</v>
      </c>
      <c r="F75" s="10">
        <v>11370.461127199822</v>
      </c>
    </row>
    <row r="76" spans="2:6" ht="16.149999999999999" x14ac:dyDescent="0.45">
      <c r="B76" s="19">
        <v>41933</v>
      </c>
      <c r="C76" s="10">
        <v>9186.0465116279065</v>
      </c>
      <c r="E76" s="19">
        <v>41933</v>
      </c>
      <c r="F76" s="10">
        <v>10054.861899356792</v>
      </c>
    </row>
    <row r="77" spans="2:6" ht="16.149999999999999" x14ac:dyDescent="0.45">
      <c r="B77" s="19">
        <v>42050</v>
      </c>
      <c r="C77" s="10">
        <v>11636.363636363638</v>
      </c>
      <c r="E77" s="19">
        <v>42050</v>
      </c>
      <c r="F77" s="10">
        <v>10455.752529964831</v>
      </c>
    </row>
    <row r="78" spans="2:6" ht="16.149999999999999" x14ac:dyDescent="0.45">
      <c r="B78" s="19">
        <v>42167</v>
      </c>
      <c r="C78" s="10">
        <v>12018.348623853211</v>
      </c>
      <c r="E78" s="19">
        <v>42167</v>
      </c>
      <c r="F78" s="10">
        <v>10356.247060667816</v>
      </c>
    </row>
    <row r="79" spans="2:6" x14ac:dyDescent="0.45">
      <c r="B79" s="8" t="s">
        <v>9</v>
      </c>
      <c r="C79" s="9">
        <f>XIRR(C65:C78,B65:B78)</f>
        <v>0.6073297202587129</v>
      </c>
      <c r="E79" s="8" t="s">
        <v>9</v>
      </c>
      <c r="F79" s="9">
        <f>XIRR(F65:F78,E65:E78)</f>
        <v>0.32021638751029979</v>
      </c>
    </row>
    <row r="80" spans="2:6" s="1" customFormat="1" x14ac:dyDescent="0.45">
      <c r="B80" s="3" t="s">
        <v>28</v>
      </c>
      <c r="C80" s="17">
        <v>0.14430000000000001</v>
      </c>
      <c r="E80" s="3" t="s">
        <v>28</v>
      </c>
      <c r="F80" s="17">
        <v>8.1199999999999994E-2</v>
      </c>
    </row>
    <row r="81" spans="2:6" s="1" customFormat="1" x14ac:dyDescent="0.45">
      <c r="B81" s="3"/>
      <c r="C81" s="17"/>
      <c r="E81" s="3"/>
      <c r="F81" s="17"/>
    </row>
    <row r="83" spans="2:6" x14ac:dyDescent="0.45">
      <c r="B83" s="193" t="s">
        <v>14</v>
      </c>
      <c r="C83" s="194"/>
      <c r="E83" s="190" t="s">
        <v>23</v>
      </c>
      <c r="F83" s="190"/>
    </row>
    <row r="84" spans="2:6" ht="16.149999999999999" x14ac:dyDescent="0.45">
      <c r="B84" s="18">
        <v>42005</v>
      </c>
      <c r="C84" s="10">
        <v>-10000</v>
      </c>
      <c r="E84" s="18">
        <v>42005</v>
      </c>
      <c r="F84" s="10">
        <v>-10000</v>
      </c>
    </row>
    <row r="85" spans="2:6" ht="16.149999999999999" x14ac:dyDescent="0.45">
      <c r="B85" s="18">
        <v>42156</v>
      </c>
      <c r="C85" s="10">
        <v>-10000</v>
      </c>
      <c r="E85" s="18">
        <v>42156</v>
      </c>
      <c r="F85" s="10">
        <v>-10000</v>
      </c>
    </row>
    <row r="86" spans="2:6" ht="16.149999999999999" x14ac:dyDescent="0.45">
      <c r="B86" s="18">
        <v>42211</v>
      </c>
      <c r="C86" s="10">
        <v>-10000</v>
      </c>
      <c r="E86" s="18">
        <v>42211</v>
      </c>
      <c r="F86" s="10">
        <v>-10000</v>
      </c>
    </row>
    <row r="87" spans="2:6" ht="16.149999999999999" x14ac:dyDescent="0.45">
      <c r="B87" s="19">
        <v>42121</v>
      </c>
      <c r="C87" s="10">
        <v>14516.129032258064</v>
      </c>
      <c r="E87" s="19">
        <v>42121</v>
      </c>
      <c r="F87" s="10">
        <v>9880.0305376813176</v>
      </c>
    </row>
    <row r="88" spans="2:6" ht="16.149999999999999" x14ac:dyDescent="0.45">
      <c r="B88" s="19">
        <v>42522</v>
      </c>
      <c r="C88" s="10">
        <v>11745.562130177515</v>
      </c>
      <c r="E88" s="19">
        <v>42522</v>
      </c>
      <c r="F88" s="10">
        <v>9582.7943078913322</v>
      </c>
    </row>
    <row r="89" spans="2:6" ht="16.149999999999999" x14ac:dyDescent="0.45">
      <c r="B89" s="19">
        <v>42639</v>
      </c>
      <c r="C89" s="10">
        <v>8888.8888888888887</v>
      </c>
      <c r="E89" s="19">
        <v>42639</v>
      </c>
      <c r="F89" s="10">
        <v>9656.0187820147985</v>
      </c>
    </row>
    <row r="90" spans="2:6" x14ac:dyDescent="0.45">
      <c r="B90" s="8" t="s">
        <v>9</v>
      </c>
      <c r="C90" s="9">
        <f>XIRR(C84:C89,B84:B89)</f>
        <v>0.26276770234107971</v>
      </c>
      <c r="E90" s="8" t="s">
        <v>9</v>
      </c>
      <c r="F90" s="9">
        <f>XIRR(F84:F89,E84:E89)</f>
        <v>-3.5297724604606631E-2</v>
      </c>
    </row>
    <row r="91" spans="2:6" s="1" customFormat="1" x14ac:dyDescent="0.45">
      <c r="B91" s="3" t="s">
        <v>28</v>
      </c>
      <c r="C91" s="17">
        <v>0.17169999999999999</v>
      </c>
      <c r="E91" s="3" t="s">
        <v>28</v>
      </c>
      <c r="F91" s="17">
        <v>-2.9399999999999999E-2</v>
      </c>
    </row>
    <row r="92" spans="2:6" s="1" customFormat="1" x14ac:dyDescent="0.45">
      <c r="B92" s="3"/>
      <c r="C92" s="17"/>
      <c r="E92" s="3"/>
      <c r="F92" s="17"/>
    </row>
    <row r="93" spans="2:6" s="1" customFormat="1" x14ac:dyDescent="0.45">
      <c r="B93" s="3"/>
      <c r="C93" s="17"/>
      <c r="E93" s="3"/>
      <c r="F93" s="17"/>
    </row>
    <row r="95" spans="2:6" x14ac:dyDescent="0.45">
      <c r="B95" s="197" t="s">
        <v>15</v>
      </c>
      <c r="C95" s="198"/>
      <c r="E95" s="199" t="s">
        <v>24</v>
      </c>
      <c r="F95" s="199"/>
    </row>
    <row r="96" spans="2:6" ht="16.149999999999999" x14ac:dyDescent="0.45">
      <c r="B96" s="18">
        <v>42381</v>
      </c>
      <c r="C96" s="10">
        <v>-10000</v>
      </c>
      <c r="E96" s="18">
        <v>42381</v>
      </c>
      <c r="F96" s="10">
        <v>-10000</v>
      </c>
    </row>
    <row r="97" spans="2:6" ht="16.149999999999999" x14ac:dyDescent="0.45">
      <c r="B97" s="18">
        <v>42502</v>
      </c>
      <c r="C97" s="10">
        <v>-10000</v>
      </c>
      <c r="E97" s="18">
        <v>42502</v>
      </c>
      <c r="F97" s="10">
        <v>-10000</v>
      </c>
    </row>
    <row r="98" spans="2:6" ht="16.149999999999999" x14ac:dyDescent="0.45">
      <c r="B98" s="18">
        <v>42589</v>
      </c>
      <c r="C98" s="10">
        <v>-10000</v>
      </c>
      <c r="E98" s="18">
        <v>42589</v>
      </c>
      <c r="F98" s="10">
        <v>-10000</v>
      </c>
    </row>
    <row r="99" spans="2:6" ht="16.149999999999999" x14ac:dyDescent="0.45">
      <c r="B99" s="18">
        <v>42655</v>
      </c>
      <c r="C99" s="10">
        <v>-10000</v>
      </c>
      <c r="E99" s="18">
        <v>42655</v>
      </c>
      <c r="F99" s="10">
        <v>-10000</v>
      </c>
    </row>
    <row r="100" spans="2:6" ht="16.149999999999999" x14ac:dyDescent="0.45">
      <c r="B100" s="20">
        <v>42605</v>
      </c>
      <c r="C100" s="10">
        <v>11698.113207547169</v>
      </c>
      <c r="E100" s="20">
        <v>42605</v>
      </c>
      <c r="F100" s="10">
        <v>10853.043815432338</v>
      </c>
    </row>
    <row r="101" spans="2:6" ht="16.149999999999999" x14ac:dyDescent="0.45">
      <c r="B101" s="20">
        <v>42767</v>
      </c>
      <c r="C101" s="10">
        <v>12605.042016806723</v>
      </c>
      <c r="E101" s="20">
        <v>42767</v>
      </c>
      <c r="F101" s="10">
        <v>10022.793646271102</v>
      </c>
    </row>
    <row r="102" spans="2:6" ht="16.149999999999999" x14ac:dyDescent="0.45">
      <c r="B102" s="20">
        <v>42767</v>
      </c>
      <c r="C102" s="10">
        <v>10822.510822510822</v>
      </c>
      <c r="E102" s="20">
        <v>42767</v>
      </c>
      <c r="F102" s="10">
        <v>10021.365999572679</v>
      </c>
    </row>
    <row r="103" spans="2:6" ht="16.149999999999999" x14ac:dyDescent="0.45">
      <c r="B103" s="20">
        <v>43838</v>
      </c>
      <c r="C103" s="10">
        <v>1565</v>
      </c>
      <c r="E103" s="20">
        <v>43838</v>
      </c>
      <c r="F103" s="10">
        <v>16505</v>
      </c>
    </row>
    <row r="104" spans="2:6" x14ac:dyDescent="0.45">
      <c r="B104" s="8" t="s">
        <v>9</v>
      </c>
      <c r="C104" s="9">
        <f>XIRR(C96:C103,B96:B103)</f>
        <v>-0.12357385121285916</v>
      </c>
      <c r="E104" s="8" t="s">
        <v>9</v>
      </c>
      <c r="F104" s="9">
        <f>XIRR(F96:F103,E96:E103)</f>
        <v>0.1246723711490631</v>
      </c>
    </row>
    <row r="105" spans="2:6" s="1" customFormat="1" x14ac:dyDescent="0.45">
      <c r="B105" s="3" t="s">
        <v>28</v>
      </c>
      <c r="C105" s="17">
        <v>-9.4299999999999995E-2</v>
      </c>
      <c r="E105" s="3" t="s">
        <v>28</v>
      </c>
      <c r="F105" s="17">
        <v>0.1855</v>
      </c>
    </row>
    <row r="106" spans="2:6" s="1" customFormat="1" x14ac:dyDescent="0.45">
      <c r="B106" s="3"/>
      <c r="C106" s="17"/>
      <c r="E106" s="3"/>
      <c r="F106" s="17"/>
    </row>
    <row r="108" spans="2:6" x14ac:dyDescent="0.45">
      <c r="B108" s="193" t="s">
        <v>16</v>
      </c>
      <c r="C108" s="194"/>
      <c r="E108" s="190" t="s">
        <v>25</v>
      </c>
      <c r="F108" s="190"/>
    </row>
    <row r="109" spans="2:6" ht="16.149999999999999" x14ac:dyDescent="0.45">
      <c r="B109" s="18">
        <v>42745</v>
      </c>
      <c r="C109" s="10">
        <v>-10000</v>
      </c>
      <c r="E109" s="18">
        <v>42745</v>
      </c>
      <c r="F109" s="10">
        <v>-10000</v>
      </c>
    </row>
    <row r="110" spans="2:6" ht="16.149999999999999" x14ac:dyDescent="0.45">
      <c r="B110" s="18">
        <v>42768</v>
      </c>
      <c r="C110" s="10">
        <v>-10000</v>
      </c>
      <c r="E110" s="18">
        <v>42768</v>
      </c>
      <c r="F110" s="10">
        <v>-10000</v>
      </c>
    </row>
    <row r="111" spans="2:6" ht="16.149999999999999" x14ac:dyDescent="0.45">
      <c r="B111" s="18">
        <v>42793</v>
      </c>
      <c r="C111" s="10">
        <v>-10000</v>
      </c>
      <c r="E111" s="18">
        <v>42793</v>
      </c>
      <c r="F111" s="10">
        <v>-10000</v>
      </c>
    </row>
    <row r="112" spans="2:6" ht="16.149999999999999" x14ac:dyDescent="0.45">
      <c r="B112" s="18">
        <v>42830</v>
      </c>
      <c r="C112" s="10">
        <v>-10000</v>
      </c>
      <c r="E112" s="18">
        <v>42830</v>
      </c>
      <c r="F112" s="10">
        <v>-10000</v>
      </c>
    </row>
    <row r="113" spans="2:6" ht="16.149999999999999" x14ac:dyDescent="0.45">
      <c r="B113" s="18">
        <v>42916</v>
      </c>
      <c r="C113" s="10">
        <v>-10000</v>
      </c>
      <c r="E113" s="18">
        <v>42916</v>
      </c>
      <c r="F113" s="10">
        <v>-10000</v>
      </c>
    </row>
    <row r="114" spans="2:6" ht="16.149999999999999" x14ac:dyDescent="0.45">
      <c r="B114" s="18">
        <v>42937</v>
      </c>
      <c r="C114" s="10">
        <v>-10000</v>
      </c>
      <c r="E114" s="18">
        <v>42937</v>
      </c>
      <c r="F114" s="10">
        <v>-10000</v>
      </c>
    </row>
    <row r="115" spans="2:6" ht="16.149999999999999" x14ac:dyDescent="0.45">
      <c r="B115" s="18">
        <v>42969</v>
      </c>
      <c r="C115" s="10">
        <v>-10000</v>
      </c>
      <c r="E115" s="18">
        <v>42969</v>
      </c>
      <c r="F115" s="10">
        <v>-10000</v>
      </c>
    </row>
    <row r="116" spans="2:6" ht="16.149999999999999" x14ac:dyDescent="0.45">
      <c r="B116" s="18">
        <v>43043</v>
      </c>
      <c r="C116" s="10">
        <v>-10000</v>
      </c>
      <c r="E116" s="18">
        <v>43043</v>
      </c>
      <c r="F116" s="10">
        <v>-10000</v>
      </c>
    </row>
    <row r="117" spans="2:6" ht="16.149999999999999" x14ac:dyDescent="0.45">
      <c r="B117" s="20">
        <v>42826</v>
      </c>
      <c r="C117" s="10">
        <v>10847.457627118645</v>
      </c>
      <c r="E117" s="20">
        <v>42826</v>
      </c>
      <c r="F117" s="10">
        <v>11011.561768095469</v>
      </c>
    </row>
    <row r="118" spans="2:6" ht="16.149999999999999" x14ac:dyDescent="0.45">
      <c r="B118" s="20">
        <v>42885</v>
      </c>
      <c r="C118" s="10">
        <v>11258.86524822695</v>
      </c>
      <c r="E118" s="20">
        <v>42885</v>
      </c>
      <c r="F118" s="10">
        <v>11092.255367391766</v>
      </c>
    </row>
    <row r="119" spans="2:6" ht="16.149999999999999" x14ac:dyDescent="0.45">
      <c r="B119" s="20">
        <v>42892</v>
      </c>
      <c r="C119" s="10">
        <v>11450.381679389313</v>
      </c>
      <c r="E119" s="20">
        <v>42892</v>
      </c>
      <c r="F119" s="10">
        <v>10778.842149104539</v>
      </c>
    </row>
    <row r="120" spans="2:6" ht="16.149999999999999" x14ac:dyDescent="0.45">
      <c r="B120" s="20">
        <v>42925</v>
      </c>
      <c r="C120" s="10">
        <v>11104.582843713279</v>
      </c>
      <c r="E120" s="20">
        <v>42925</v>
      </c>
      <c r="F120" s="10">
        <v>10462.400747314339</v>
      </c>
    </row>
    <row r="121" spans="2:6" ht="16.149999999999999" x14ac:dyDescent="0.45">
      <c r="B121" s="20">
        <v>43029</v>
      </c>
      <c r="C121" s="10">
        <v>9801.5122873345936</v>
      </c>
      <c r="E121" s="20">
        <v>43029</v>
      </c>
      <c r="F121" s="10">
        <v>10475.081659713464</v>
      </c>
    </row>
    <row r="122" spans="2:6" ht="16.149999999999999" x14ac:dyDescent="0.45">
      <c r="B122" s="20">
        <v>43094</v>
      </c>
      <c r="C122" s="10">
        <v>11184.265734265735</v>
      </c>
      <c r="E122" s="20">
        <v>43094</v>
      </c>
      <c r="F122" s="10">
        <v>10596.646788847607</v>
      </c>
    </row>
    <row r="123" spans="2:6" ht="16.149999999999999" x14ac:dyDescent="0.45">
      <c r="B123" s="20">
        <v>43094</v>
      </c>
      <c r="C123" s="10">
        <v>12242.873432155075</v>
      </c>
      <c r="E123" s="20">
        <v>43094</v>
      </c>
      <c r="F123" s="10">
        <v>10846.222676722486</v>
      </c>
    </row>
    <row r="124" spans="2:6" ht="16.149999999999999" x14ac:dyDescent="0.45">
      <c r="B124" s="20">
        <v>43128</v>
      </c>
      <c r="C124" s="10">
        <v>14666.666666666668</v>
      </c>
      <c r="E124" s="20">
        <v>43128</v>
      </c>
      <c r="F124" s="10">
        <v>10702.092919697194</v>
      </c>
    </row>
    <row r="125" spans="2:6" x14ac:dyDescent="0.45">
      <c r="B125" s="8" t="s">
        <v>9</v>
      </c>
      <c r="C125" s="9">
        <f>XIRR(C109:C124,B109:B124)</f>
        <v>0.59601692557334907</v>
      </c>
      <c r="E125" s="8" t="s">
        <v>9</v>
      </c>
      <c r="F125" s="9">
        <f>XIRR(F109:F124,E109:E124)</f>
        <v>0.27696178555488582</v>
      </c>
    </row>
    <row r="126" spans="2:6" s="1" customFormat="1" x14ac:dyDescent="0.45">
      <c r="B126" s="3" t="s">
        <v>28</v>
      </c>
      <c r="C126" s="17">
        <v>0.157</v>
      </c>
      <c r="E126" s="3" t="s">
        <v>28</v>
      </c>
      <c r="F126" s="17">
        <v>7.46E-2</v>
      </c>
    </row>
    <row r="127" spans="2:6" s="1" customFormat="1" x14ac:dyDescent="0.45">
      <c r="B127" s="3"/>
      <c r="C127" s="17"/>
      <c r="E127" s="3"/>
      <c r="F127" s="17"/>
    </row>
    <row r="129" spans="2:6" x14ac:dyDescent="0.45">
      <c r="B129" s="193" t="s">
        <v>17</v>
      </c>
      <c r="C129" s="194"/>
      <c r="E129" s="190" t="s">
        <v>26</v>
      </c>
      <c r="F129" s="190"/>
    </row>
    <row r="130" spans="2:6" ht="16.149999999999999" x14ac:dyDescent="0.45">
      <c r="B130" s="18">
        <v>43109</v>
      </c>
      <c r="C130" s="10">
        <v>-10000</v>
      </c>
      <c r="E130" s="18">
        <v>43109</v>
      </c>
      <c r="F130" s="10">
        <v>-10000</v>
      </c>
    </row>
    <row r="131" spans="2:6" ht="16.149999999999999" x14ac:dyDescent="0.45">
      <c r="B131" s="18">
        <v>43144</v>
      </c>
      <c r="C131" s="10">
        <v>-10000</v>
      </c>
      <c r="E131" s="18">
        <v>43144</v>
      </c>
      <c r="F131" s="10">
        <v>-10000</v>
      </c>
    </row>
    <row r="132" spans="2:6" ht="16.149999999999999" x14ac:dyDescent="0.45">
      <c r="B132" s="18">
        <v>43197</v>
      </c>
      <c r="C132" s="10">
        <v>-10000</v>
      </c>
      <c r="E132" s="18">
        <v>43197</v>
      </c>
      <c r="F132" s="10">
        <v>-10000</v>
      </c>
    </row>
    <row r="133" spans="2:6" ht="16.149999999999999" x14ac:dyDescent="0.45">
      <c r="B133" s="18">
        <v>43208</v>
      </c>
      <c r="C133" s="10">
        <v>-10000</v>
      </c>
      <c r="E133" s="18">
        <v>43208</v>
      </c>
      <c r="F133" s="10">
        <v>-10000</v>
      </c>
    </row>
    <row r="134" spans="2:6" ht="16.149999999999999" x14ac:dyDescent="0.45">
      <c r="B134" s="18">
        <v>43233</v>
      </c>
      <c r="C134" s="10">
        <v>-10000</v>
      </c>
      <c r="E134" s="18">
        <v>43233</v>
      </c>
      <c r="F134" s="10">
        <v>-10000</v>
      </c>
    </row>
    <row r="135" spans="2:6" ht="16.149999999999999" x14ac:dyDescent="0.45">
      <c r="B135" s="18">
        <v>43264</v>
      </c>
      <c r="C135" s="10">
        <v>-10000</v>
      </c>
      <c r="E135" s="18">
        <v>43264</v>
      </c>
      <c r="F135" s="10">
        <v>-10000</v>
      </c>
    </row>
    <row r="136" spans="2:6" ht="16.149999999999999" x14ac:dyDescent="0.45">
      <c r="B136" s="18">
        <v>43341</v>
      </c>
      <c r="C136" s="10">
        <v>-10000</v>
      </c>
      <c r="E136" s="18">
        <v>43341</v>
      </c>
      <c r="F136" s="10">
        <v>-10000</v>
      </c>
    </row>
    <row r="137" spans="2:6" ht="16.149999999999999" x14ac:dyDescent="0.45">
      <c r="B137" s="18">
        <v>43416</v>
      </c>
      <c r="C137" s="10">
        <v>-10000</v>
      </c>
      <c r="E137" s="18">
        <v>43416</v>
      </c>
      <c r="F137" s="10">
        <v>-10000</v>
      </c>
    </row>
    <row r="138" spans="2:6" ht="16.149999999999999" x14ac:dyDescent="0.45">
      <c r="B138" s="19">
        <v>43152</v>
      </c>
      <c r="C138" s="10">
        <v>10853.591160220994</v>
      </c>
      <c r="E138" s="19">
        <v>43152</v>
      </c>
      <c r="F138" s="10">
        <v>9826.3798159277649</v>
      </c>
    </row>
    <row r="139" spans="2:6" ht="16.149999999999999" x14ac:dyDescent="0.45">
      <c r="B139" s="19">
        <v>43159</v>
      </c>
      <c r="C139" s="10">
        <v>9860.3122432210348</v>
      </c>
      <c r="E139" s="19">
        <v>43159</v>
      </c>
      <c r="F139" s="10">
        <v>9966.1807580174936</v>
      </c>
    </row>
    <row r="140" spans="2:6" ht="16.149999999999999" x14ac:dyDescent="0.45">
      <c r="B140" s="19">
        <v>43295</v>
      </c>
      <c r="C140" s="10">
        <v>10965.250965250965</v>
      </c>
      <c r="E140" s="19">
        <v>43295</v>
      </c>
      <c r="F140" s="10">
        <v>10224.684518313328</v>
      </c>
    </row>
    <row r="141" spans="2:6" ht="16.149999999999999" x14ac:dyDescent="0.45">
      <c r="B141" s="19">
        <v>43476</v>
      </c>
      <c r="C141" s="10">
        <v>13210.702341137125</v>
      </c>
      <c r="E141" s="19">
        <v>43476</v>
      </c>
      <c r="F141" s="10">
        <v>10343.837072358028</v>
      </c>
    </row>
    <row r="142" spans="2:6" ht="16.149999999999999" x14ac:dyDescent="0.45">
      <c r="B142" s="19">
        <v>43786</v>
      </c>
      <c r="C142" s="10">
        <v>9140.8591408591401</v>
      </c>
      <c r="E142" s="19">
        <v>43786</v>
      </c>
      <c r="F142" s="10">
        <v>11492.25324887739</v>
      </c>
    </row>
    <row r="143" spans="2:6" ht="16.149999999999999" x14ac:dyDescent="0.45">
      <c r="B143" s="19">
        <v>43838</v>
      </c>
      <c r="C143" s="10">
        <v>4353</v>
      </c>
      <c r="E143" s="19">
        <v>43838</v>
      </c>
      <c r="F143" s="10">
        <v>11878.185896128864</v>
      </c>
    </row>
    <row r="144" spans="2:6" ht="16.149999999999999" x14ac:dyDescent="0.45">
      <c r="B144" s="19">
        <v>43838</v>
      </c>
      <c r="C144" s="10">
        <v>4027</v>
      </c>
      <c r="E144" s="19">
        <v>43838</v>
      </c>
      <c r="F144" s="10">
        <v>11475.405222872581</v>
      </c>
    </row>
    <row r="145" spans="2:6" ht="16.149999999999999" x14ac:dyDescent="0.45">
      <c r="B145" s="19">
        <v>43432</v>
      </c>
      <c r="C145" s="10">
        <v>2716</v>
      </c>
      <c r="E145" s="19">
        <v>43432</v>
      </c>
      <c r="F145" s="10">
        <v>0</v>
      </c>
    </row>
    <row r="146" spans="2:6" ht="16.149999999999999" x14ac:dyDescent="0.45">
      <c r="B146" s="19">
        <v>43533</v>
      </c>
      <c r="C146" s="10">
        <v>512</v>
      </c>
      <c r="E146" s="19">
        <v>43533</v>
      </c>
      <c r="F146" s="10">
        <v>0</v>
      </c>
    </row>
    <row r="147" spans="2:6" ht="16.149999999999999" x14ac:dyDescent="0.45">
      <c r="B147" s="19">
        <v>43838</v>
      </c>
      <c r="C147" s="10">
        <v>1988</v>
      </c>
      <c r="E147" s="19">
        <v>43838</v>
      </c>
      <c r="F147" s="10">
        <v>10530.95059783591</v>
      </c>
    </row>
    <row r="148" spans="2:6" x14ac:dyDescent="0.45">
      <c r="B148" s="8" t="s">
        <v>9</v>
      </c>
      <c r="C148" s="9">
        <f>XIRR(C130:C147,B130:B147)</f>
        <v>-0.23575534895062455</v>
      </c>
      <c r="E148" s="8" t="s">
        <v>9</v>
      </c>
      <c r="F148" s="9">
        <f>XIRR(F130:F147,E130:E147)</f>
        <v>8.2817742228508004E-2</v>
      </c>
    </row>
    <row r="149" spans="2:6" s="1" customFormat="1" x14ac:dyDescent="0.45">
      <c r="B149" s="3" t="s">
        <v>28</v>
      </c>
      <c r="C149" s="17">
        <v>-0.13569999999999999</v>
      </c>
      <c r="E149" s="3" t="s">
        <v>28</v>
      </c>
      <c r="F149" s="17">
        <v>7.17E-2</v>
      </c>
    </row>
    <row r="150" spans="2:6" s="1" customFormat="1" x14ac:dyDescent="0.45">
      <c r="B150" s="3"/>
      <c r="C150" s="17"/>
      <c r="E150" s="3"/>
      <c r="F150" s="17"/>
    </row>
    <row r="152" spans="2:6" x14ac:dyDescent="0.45">
      <c r="B152" s="193" t="s">
        <v>18</v>
      </c>
      <c r="C152" s="194"/>
      <c r="E152" s="190" t="s">
        <v>27</v>
      </c>
      <c r="F152" s="190"/>
    </row>
    <row r="153" spans="2:6" ht="16.149999999999999" x14ac:dyDescent="0.45">
      <c r="B153" s="80">
        <v>43491</v>
      </c>
      <c r="C153" s="10">
        <v>-10000</v>
      </c>
      <c r="E153" s="80">
        <v>43491</v>
      </c>
      <c r="F153" s="10">
        <v>-10000</v>
      </c>
    </row>
    <row r="154" spans="2:6" ht="16.149999999999999" x14ac:dyDescent="0.45">
      <c r="B154" s="80">
        <v>43512</v>
      </c>
      <c r="C154" s="10">
        <v>-10000</v>
      </c>
      <c r="E154" s="80">
        <v>43512</v>
      </c>
      <c r="F154" s="10">
        <v>-10000</v>
      </c>
    </row>
    <row r="155" spans="2:6" ht="16.149999999999999" x14ac:dyDescent="0.45">
      <c r="B155" s="80">
        <v>43525</v>
      </c>
      <c r="C155" s="10">
        <v>-10000</v>
      </c>
      <c r="E155" s="18">
        <v>43525</v>
      </c>
      <c r="F155" s="10">
        <v>-10000</v>
      </c>
    </row>
    <row r="156" spans="2:6" ht="16.149999999999999" x14ac:dyDescent="0.45">
      <c r="B156" s="80">
        <v>43568</v>
      </c>
      <c r="C156" s="10">
        <v>-10000</v>
      </c>
      <c r="E156" s="18">
        <v>43568</v>
      </c>
      <c r="F156" s="10">
        <v>-10000</v>
      </c>
    </row>
    <row r="157" spans="2:6" ht="16.149999999999999" x14ac:dyDescent="0.45">
      <c r="B157" s="80">
        <v>43701</v>
      </c>
      <c r="C157" s="10">
        <v>-10000</v>
      </c>
      <c r="E157" s="18">
        <v>43701</v>
      </c>
      <c r="F157" s="10">
        <v>-10000</v>
      </c>
    </row>
    <row r="158" spans="2:6" ht="16.149999999999999" x14ac:dyDescent="0.45">
      <c r="B158" s="95">
        <v>43617</v>
      </c>
      <c r="C158" s="10">
        <v>11012.658227848102</v>
      </c>
      <c r="E158" s="19">
        <v>43617</v>
      </c>
      <c r="F158" s="10">
        <v>10244.279928805427</v>
      </c>
    </row>
    <row r="159" spans="2:6" ht="16.149999999999999" x14ac:dyDescent="0.45">
      <c r="B159" s="95">
        <v>43838</v>
      </c>
      <c r="C159" s="10">
        <v>7200</v>
      </c>
      <c r="E159" s="19">
        <v>43838</v>
      </c>
      <c r="F159" s="10">
        <v>10724.5423942773</v>
      </c>
    </row>
    <row r="160" spans="2:6" ht="16.149999999999999" x14ac:dyDescent="0.45">
      <c r="B160" s="95">
        <v>43838</v>
      </c>
      <c r="C160" s="10">
        <v>13543</v>
      </c>
      <c r="E160" s="19">
        <v>43838</v>
      </c>
      <c r="F160" s="10">
        <v>11111.141385793302</v>
      </c>
    </row>
    <row r="161" spans="2:6" ht="16.149999999999999" x14ac:dyDescent="0.45">
      <c r="B161" s="95">
        <v>43664</v>
      </c>
      <c r="C161" s="10">
        <v>9885</v>
      </c>
      <c r="E161" s="19">
        <v>43664</v>
      </c>
      <c r="F161" s="10">
        <v>0</v>
      </c>
    </row>
    <row r="162" spans="2:6" ht="16.149999999999999" x14ac:dyDescent="0.45">
      <c r="B162" s="95">
        <v>43838</v>
      </c>
      <c r="C162" s="10">
        <v>4600</v>
      </c>
      <c r="E162" s="19">
        <v>43838</v>
      </c>
      <c r="F162" s="10">
        <v>11320</v>
      </c>
    </row>
    <row r="163" spans="2:6" ht="16.149999999999999" x14ac:dyDescent="0.45">
      <c r="B163" s="95">
        <v>43838</v>
      </c>
      <c r="C163" s="10">
        <v>12474</v>
      </c>
      <c r="E163" s="19">
        <v>43838</v>
      </c>
      <c r="F163" s="10">
        <v>11388</v>
      </c>
    </row>
    <row r="164" spans="2:6" x14ac:dyDescent="0.45">
      <c r="B164" s="8" t="s">
        <v>9</v>
      </c>
      <c r="C164" s="9">
        <f>XIRR(C153:C163,B153:B163)</f>
        <v>0.32869818806648265</v>
      </c>
      <c r="E164" s="8" t="s">
        <v>9</v>
      </c>
      <c r="F164" s="9">
        <f>XIRR(F153:F163,E153:E163)</f>
        <v>0.15130755305290222</v>
      </c>
    </row>
    <row r="165" spans="2:6" s="1" customFormat="1" x14ac:dyDescent="0.45">
      <c r="B165" s="3" t="s">
        <v>28</v>
      </c>
      <c r="C165" s="17">
        <v>-1.7500000000000002E-2</v>
      </c>
      <c r="E165" s="3" t="s">
        <v>28</v>
      </c>
      <c r="F165" s="17">
        <v>6.93E-2</v>
      </c>
    </row>
  </sheetData>
  <mergeCells count="16">
    <mergeCell ref="B4:C4"/>
    <mergeCell ref="E4:F4"/>
    <mergeCell ref="B33:C33"/>
    <mergeCell ref="E33:F33"/>
    <mergeCell ref="B64:C64"/>
    <mergeCell ref="E64:F64"/>
    <mergeCell ref="B129:C129"/>
    <mergeCell ref="E129:F129"/>
    <mergeCell ref="B152:C152"/>
    <mergeCell ref="E152:F152"/>
    <mergeCell ref="B83:C83"/>
    <mergeCell ref="E83:F83"/>
    <mergeCell ref="B95:C95"/>
    <mergeCell ref="E95:F95"/>
    <mergeCell ref="B108:C108"/>
    <mergeCell ref="E108:F108"/>
  </mergeCells>
  <pageMargins left="0.7" right="0.7" top="0.75" bottom="0.75" header="0.3" footer="0.3"/>
  <pageSetup orientation="portrait" horizontalDpi="4294967292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B1:F117"/>
  <sheetViews>
    <sheetView topLeftCell="A109" zoomScale="80" zoomScaleNormal="80" workbookViewId="0">
      <selection activeCell="B1" sqref="B1:B116"/>
    </sheetView>
  </sheetViews>
  <sheetFormatPr defaultRowHeight="14.25" x14ac:dyDescent="0.45"/>
  <cols>
    <col min="1" max="1" width="2.1328125" customWidth="1"/>
    <col min="2" max="2" width="11.1328125" customWidth="1"/>
    <col min="3" max="3" width="11.86328125" customWidth="1"/>
    <col min="4" max="4" width="2.1328125" customWidth="1"/>
    <col min="5" max="5" width="10.86328125" customWidth="1"/>
    <col min="6" max="6" width="11" customWidth="1"/>
    <col min="10" max="10" width="16.46484375" customWidth="1"/>
    <col min="11" max="11" width="16.19921875" customWidth="1"/>
    <col min="12" max="12" width="16.53125" customWidth="1"/>
    <col min="13" max="13" width="16.796875" customWidth="1"/>
  </cols>
  <sheetData>
    <row r="1" spans="2:6" ht="16.149999999999999" x14ac:dyDescent="0.45">
      <c r="B1" s="18">
        <v>40909</v>
      </c>
      <c r="C1" s="10">
        <v>-10000</v>
      </c>
      <c r="E1" s="18">
        <v>40909</v>
      </c>
      <c r="F1" s="10">
        <v>-10000</v>
      </c>
    </row>
    <row r="2" spans="2:6" ht="16.149999999999999" x14ac:dyDescent="0.45">
      <c r="B2" s="18">
        <v>40909</v>
      </c>
      <c r="C2" s="10">
        <v>-10000</v>
      </c>
      <c r="E2" s="18">
        <v>40909</v>
      </c>
      <c r="F2" s="10">
        <v>-10000</v>
      </c>
    </row>
    <row r="3" spans="2:6" ht="18" customHeight="1" x14ac:dyDescent="0.45">
      <c r="B3" s="18">
        <v>40909</v>
      </c>
      <c r="C3" s="10">
        <v>-10000</v>
      </c>
      <c r="E3" s="18">
        <v>40909</v>
      </c>
      <c r="F3" s="10">
        <v>-10000</v>
      </c>
    </row>
    <row r="4" spans="2:6" ht="16.149999999999999" x14ac:dyDescent="0.45">
      <c r="B4" s="18">
        <v>40969</v>
      </c>
      <c r="C4" s="10">
        <v>-10000</v>
      </c>
      <c r="E4" s="18">
        <v>40969</v>
      </c>
      <c r="F4" s="10">
        <v>-10000</v>
      </c>
    </row>
    <row r="5" spans="2:6" ht="16.149999999999999" x14ac:dyDescent="0.45">
      <c r="B5" s="19">
        <v>40969</v>
      </c>
      <c r="C5" s="10">
        <v>13617.021276595744</v>
      </c>
      <c r="E5" s="19">
        <v>40969</v>
      </c>
      <c r="F5" s="10">
        <v>10892.095357590966</v>
      </c>
    </row>
    <row r="6" spans="2:6" ht="16.149999999999999" x14ac:dyDescent="0.45">
      <c r="B6" s="19">
        <v>40969</v>
      </c>
      <c r="C6" s="10">
        <v>12178.217821782178</v>
      </c>
      <c r="E6" s="19">
        <v>40969</v>
      </c>
      <c r="F6" s="10">
        <v>10542.194744976816</v>
      </c>
    </row>
    <row r="7" spans="2:6" ht="16.149999999999999" x14ac:dyDescent="0.45">
      <c r="B7" s="18">
        <v>41000</v>
      </c>
      <c r="C7" s="10">
        <v>-10000</v>
      </c>
      <c r="E7" s="18">
        <v>41000</v>
      </c>
      <c r="F7" s="10">
        <v>-10000</v>
      </c>
    </row>
    <row r="8" spans="2:6" ht="16.149999999999999" x14ac:dyDescent="0.45">
      <c r="B8" s="18">
        <v>41000</v>
      </c>
      <c r="C8" s="10">
        <v>-10000</v>
      </c>
      <c r="E8" s="18">
        <v>41000</v>
      </c>
      <c r="F8" s="10">
        <v>-10000</v>
      </c>
    </row>
    <row r="9" spans="2:6" ht="16.149999999999999" x14ac:dyDescent="0.45">
      <c r="B9" s="19">
        <v>41004</v>
      </c>
      <c r="C9" s="10">
        <v>11617.64705882353</v>
      </c>
      <c r="E9" s="19">
        <v>41004</v>
      </c>
      <c r="F9" s="10">
        <v>9883.5533521646394</v>
      </c>
    </row>
    <row r="10" spans="2:6" ht="16.149999999999999" x14ac:dyDescent="0.45">
      <c r="B10" s="18">
        <v>41030</v>
      </c>
      <c r="C10" s="10">
        <v>-10000</v>
      </c>
      <c r="E10" s="18">
        <v>41030</v>
      </c>
      <c r="F10" s="10">
        <v>-10000</v>
      </c>
    </row>
    <row r="11" spans="2:6" ht="16.149999999999999" x14ac:dyDescent="0.45">
      <c r="B11" s="19">
        <v>41030</v>
      </c>
      <c r="C11" s="10">
        <v>9264.7058823529405</v>
      </c>
      <c r="E11" s="19">
        <v>41030</v>
      </c>
      <c r="F11" s="10">
        <v>9901.1735639283506</v>
      </c>
    </row>
    <row r="12" spans="2:6" ht="16.149999999999999" x14ac:dyDescent="0.45">
      <c r="B12" s="19">
        <v>41049</v>
      </c>
      <c r="C12" s="10">
        <v>12625</v>
      </c>
      <c r="E12" s="19">
        <v>41049</v>
      </c>
      <c r="F12" s="10">
        <v>9722.1581738528948</v>
      </c>
    </row>
    <row r="13" spans="2:6" ht="16.149999999999999" x14ac:dyDescent="0.45">
      <c r="B13" s="18">
        <v>41122</v>
      </c>
      <c r="C13" s="10">
        <v>-10000</v>
      </c>
      <c r="E13" s="18">
        <v>41122</v>
      </c>
      <c r="F13" s="10">
        <v>-10000</v>
      </c>
    </row>
    <row r="14" spans="2:6" ht="16.149999999999999" x14ac:dyDescent="0.45">
      <c r="B14" s="18">
        <v>41122</v>
      </c>
      <c r="C14" s="10">
        <v>-10000</v>
      </c>
      <c r="E14" s="18">
        <v>41122</v>
      </c>
      <c r="F14" s="10">
        <v>-10000</v>
      </c>
    </row>
    <row r="15" spans="2:6" ht="16.149999999999999" x14ac:dyDescent="0.45">
      <c r="B15" s="18">
        <v>41153</v>
      </c>
      <c r="C15" s="10">
        <v>-10000</v>
      </c>
      <c r="E15" s="18">
        <v>41153</v>
      </c>
      <c r="F15" s="10">
        <v>-10000</v>
      </c>
    </row>
    <row r="16" spans="2:6" ht="16.149999999999999" x14ac:dyDescent="0.45">
      <c r="B16" s="19">
        <v>41153</v>
      </c>
      <c r="C16" s="10">
        <v>11772.151898734177</v>
      </c>
      <c r="E16" s="19">
        <v>41153</v>
      </c>
      <c r="F16" s="10">
        <v>10239.96874825604</v>
      </c>
    </row>
    <row r="17" spans="2:6" ht="16.149999999999999" x14ac:dyDescent="0.45">
      <c r="B17" s="19">
        <v>41183</v>
      </c>
      <c r="C17" s="10">
        <v>12109.375</v>
      </c>
      <c r="E17" s="19">
        <v>41183</v>
      </c>
      <c r="F17" s="10">
        <v>10942.247477675983</v>
      </c>
    </row>
    <row r="18" spans="2:6" ht="16.149999999999999" x14ac:dyDescent="0.45">
      <c r="B18" s="19">
        <v>41199</v>
      </c>
      <c r="C18" s="10">
        <v>11768.707482993197</v>
      </c>
      <c r="E18" s="19">
        <v>41199</v>
      </c>
      <c r="F18" s="10">
        <v>10746.543778801843</v>
      </c>
    </row>
    <row r="19" spans="2:6" ht="16.149999999999999" x14ac:dyDescent="0.45">
      <c r="B19" s="18">
        <v>41214</v>
      </c>
      <c r="C19" s="10">
        <v>-10000</v>
      </c>
      <c r="E19" s="18">
        <v>41214</v>
      </c>
      <c r="F19" s="10">
        <v>-10000</v>
      </c>
    </row>
    <row r="20" spans="2:6" ht="16.149999999999999" x14ac:dyDescent="0.45">
      <c r="B20" s="19">
        <v>41214</v>
      </c>
      <c r="C20" s="10">
        <v>11840.579710144928</v>
      </c>
      <c r="E20" s="19">
        <v>41214</v>
      </c>
      <c r="F20" s="10">
        <v>11941.414389018262</v>
      </c>
    </row>
    <row r="21" spans="2:6" ht="16.149999999999999" x14ac:dyDescent="0.45">
      <c r="B21" s="18">
        <v>41244</v>
      </c>
      <c r="C21" s="10">
        <v>-10000</v>
      </c>
      <c r="E21" s="18">
        <v>41244</v>
      </c>
      <c r="F21" s="10">
        <v>-10000</v>
      </c>
    </row>
    <row r="22" spans="2:6" ht="16.149999999999999" x14ac:dyDescent="0.45">
      <c r="B22" s="19">
        <v>41244</v>
      </c>
      <c r="C22" s="10">
        <v>10972.222222222223</v>
      </c>
      <c r="E22" s="19">
        <v>41244</v>
      </c>
      <c r="F22" s="10">
        <v>10892.586989409985</v>
      </c>
    </row>
    <row r="23" spans="2:6" ht="16.149999999999999" x14ac:dyDescent="0.45">
      <c r="B23" s="19">
        <v>41266</v>
      </c>
      <c r="C23" s="10">
        <v>8651.1627906976737</v>
      </c>
      <c r="E23" s="19">
        <v>41266</v>
      </c>
      <c r="F23" s="10">
        <v>10043.922369765065</v>
      </c>
    </row>
    <row r="24" spans="2:6" ht="16.149999999999999" x14ac:dyDescent="0.45">
      <c r="B24" s="18">
        <v>41275</v>
      </c>
      <c r="C24" s="10">
        <v>-10000</v>
      </c>
      <c r="E24" s="18">
        <v>41275</v>
      </c>
      <c r="F24" s="10">
        <v>-10000</v>
      </c>
    </row>
    <row r="25" spans="2:6" ht="16.149999999999999" x14ac:dyDescent="0.45">
      <c r="B25" s="18">
        <v>41275</v>
      </c>
      <c r="C25" s="10">
        <v>-10000</v>
      </c>
      <c r="E25" s="18">
        <v>41275</v>
      </c>
      <c r="F25" s="10">
        <v>-10000</v>
      </c>
    </row>
    <row r="26" spans="2:6" ht="16.149999999999999" x14ac:dyDescent="0.45">
      <c r="B26" s="19">
        <v>41294</v>
      </c>
      <c r="C26" s="10">
        <v>11525.423728813559</v>
      </c>
      <c r="E26" s="19">
        <v>41294</v>
      </c>
      <c r="F26" s="10">
        <v>10717.675286590242</v>
      </c>
    </row>
    <row r="27" spans="2:6" ht="16.149999999999999" x14ac:dyDescent="0.45">
      <c r="B27" s="18">
        <v>41334</v>
      </c>
      <c r="C27" s="10">
        <v>-10000</v>
      </c>
      <c r="E27" s="18">
        <v>41334</v>
      </c>
      <c r="F27" s="10">
        <v>-10000</v>
      </c>
    </row>
    <row r="28" spans="2:6" ht="16.149999999999999" x14ac:dyDescent="0.45">
      <c r="B28" s="18">
        <v>41334</v>
      </c>
      <c r="C28" s="10">
        <v>-10000</v>
      </c>
      <c r="E28" s="18">
        <v>41334</v>
      </c>
      <c r="F28" s="10">
        <v>-10000</v>
      </c>
    </row>
    <row r="29" spans="2:6" ht="16.149999999999999" x14ac:dyDescent="0.45">
      <c r="B29" s="18">
        <v>41365</v>
      </c>
      <c r="C29" s="10">
        <v>-10000</v>
      </c>
      <c r="E29" s="18">
        <v>41365</v>
      </c>
      <c r="F29" s="10">
        <v>-10000</v>
      </c>
    </row>
    <row r="30" spans="2:6" ht="16.149999999999999" x14ac:dyDescent="0.45">
      <c r="B30" s="19">
        <v>41370</v>
      </c>
      <c r="C30" s="10">
        <v>11453.488372093023</v>
      </c>
      <c r="E30" s="19">
        <v>41370</v>
      </c>
      <c r="F30" s="10">
        <v>9571.2825753704656</v>
      </c>
    </row>
    <row r="31" spans="2:6" ht="16.149999999999999" x14ac:dyDescent="0.45">
      <c r="B31" s="18">
        <v>41395</v>
      </c>
      <c r="C31" s="10">
        <v>-10000</v>
      </c>
      <c r="E31" s="18">
        <v>41395</v>
      </c>
      <c r="F31" s="10">
        <v>-10000</v>
      </c>
    </row>
    <row r="32" spans="2:6" ht="16.149999999999999" x14ac:dyDescent="0.45">
      <c r="B32" s="19">
        <v>41395</v>
      </c>
      <c r="C32" s="10">
        <v>11025.641025641025</v>
      </c>
      <c r="E32" s="19">
        <v>41395</v>
      </c>
      <c r="F32" s="10">
        <v>10136.149764741216</v>
      </c>
    </row>
    <row r="33" spans="2:6" ht="16.149999999999999" x14ac:dyDescent="0.45">
      <c r="B33" s="19">
        <v>41395</v>
      </c>
      <c r="C33" s="10">
        <v>10420.560747663552</v>
      </c>
      <c r="E33" s="19">
        <v>41395</v>
      </c>
      <c r="F33" s="10">
        <v>9687.5155248646224</v>
      </c>
    </row>
    <row r="34" spans="2:6" ht="16.149999999999999" x14ac:dyDescent="0.45">
      <c r="B34" s="18">
        <v>41426</v>
      </c>
      <c r="C34" s="10">
        <v>-10000</v>
      </c>
      <c r="E34" s="18">
        <v>41426</v>
      </c>
      <c r="F34" s="10">
        <v>-10000</v>
      </c>
    </row>
    <row r="35" spans="2:6" ht="16.149999999999999" x14ac:dyDescent="0.45">
      <c r="B35" s="19">
        <v>41426</v>
      </c>
      <c r="C35" s="10">
        <v>8175.1824817518245</v>
      </c>
      <c r="E35" s="19">
        <v>41426</v>
      </c>
      <c r="F35" s="10">
        <v>9843.8157341186379</v>
      </c>
    </row>
    <row r="36" spans="2:6" ht="16.149999999999999" x14ac:dyDescent="0.45">
      <c r="B36" s="19">
        <v>41436</v>
      </c>
      <c r="C36" s="10">
        <v>11438.356164383562</v>
      </c>
      <c r="E36" s="19">
        <v>41436</v>
      </c>
      <c r="F36" s="10">
        <v>9519.318527532705</v>
      </c>
    </row>
    <row r="37" spans="2:6" ht="16.149999999999999" x14ac:dyDescent="0.45">
      <c r="B37" s="18">
        <v>41456</v>
      </c>
      <c r="C37" s="10">
        <v>-10000</v>
      </c>
      <c r="E37" s="18">
        <v>41456</v>
      </c>
      <c r="F37" s="10">
        <v>-10000</v>
      </c>
    </row>
    <row r="38" spans="2:6" ht="16.149999999999999" x14ac:dyDescent="0.45">
      <c r="B38" s="19">
        <v>41495</v>
      </c>
      <c r="C38" s="10">
        <v>11173.913043478262</v>
      </c>
      <c r="E38" s="19">
        <v>41495</v>
      </c>
      <c r="F38" s="10">
        <v>9209.925558312656</v>
      </c>
    </row>
    <row r="39" spans="2:6" ht="16.149999999999999" x14ac:dyDescent="0.45">
      <c r="B39" s="18">
        <v>41518</v>
      </c>
      <c r="C39" s="10">
        <v>-10000</v>
      </c>
      <c r="E39" s="18">
        <v>41518</v>
      </c>
      <c r="F39" s="10">
        <v>-10000</v>
      </c>
    </row>
    <row r="40" spans="2:6" ht="16.149999999999999" x14ac:dyDescent="0.45">
      <c r="B40" s="18">
        <v>41518</v>
      </c>
      <c r="C40" s="10">
        <v>-10000</v>
      </c>
      <c r="E40" s="18">
        <v>41518</v>
      </c>
      <c r="F40" s="10">
        <v>-10000</v>
      </c>
    </row>
    <row r="41" spans="2:6" ht="16.149999999999999" x14ac:dyDescent="0.45">
      <c r="B41" s="18">
        <v>41548</v>
      </c>
      <c r="C41" s="10">
        <v>-10000</v>
      </c>
      <c r="E41" s="18">
        <v>41548</v>
      </c>
      <c r="F41" s="10">
        <v>-10000</v>
      </c>
    </row>
    <row r="42" spans="2:6" ht="16.149999999999999" x14ac:dyDescent="0.45">
      <c r="B42" s="18">
        <v>41579</v>
      </c>
      <c r="C42" s="10">
        <v>-10000</v>
      </c>
      <c r="E42" s="18">
        <v>41579</v>
      </c>
      <c r="F42" s="10">
        <v>-10000</v>
      </c>
    </row>
    <row r="43" spans="2:6" ht="16.149999999999999" x14ac:dyDescent="0.45">
      <c r="B43" s="19">
        <v>41579</v>
      </c>
      <c r="C43" s="10">
        <v>11791.044776119403</v>
      </c>
      <c r="E43" s="19">
        <v>41579</v>
      </c>
      <c r="F43" s="10">
        <v>10452.335123087832</v>
      </c>
    </row>
    <row r="44" spans="2:6" ht="16.149999999999999" x14ac:dyDescent="0.45">
      <c r="B44" s="19">
        <v>41594</v>
      </c>
      <c r="C44" s="10">
        <v>12571.428571428572</v>
      </c>
      <c r="E44" s="19">
        <v>41594</v>
      </c>
      <c r="F44" s="10">
        <v>10116.087065298972</v>
      </c>
    </row>
    <row r="45" spans="2:6" ht="16.149999999999999" x14ac:dyDescent="0.45">
      <c r="B45" s="18">
        <v>41597</v>
      </c>
      <c r="C45" s="10">
        <v>-10000</v>
      </c>
      <c r="E45" s="18">
        <v>41597</v>
      </c>
      <c r="F45" s="10">
        <v>-10000</v>
      </c>
    </row>
    <row r="46" spans="2:6" ht="16.149999999999999" x14ac:dyDescent="0.45">
      <c r="B46" s="19">
        <v>41609</v>
      </c>
      <c r="C46" s="10">
        <v>10741.839762611276</v>
      </c>
      <c r="E46" s="19">
        <v>41609</v>
      </c>
      <c r="F46" s="10">
        <v>10731.484767070511</v>
      </c>
    </row>
    <row r="47" spans="2:6" ht="16.149999999999999" x14ac:dyDescent="0.45">
      <c r="B47" s="19">
        <v>41616</v>
      </c>
      <c r="C47" s="10">
        <v>12030.30303030303</v>
      </c>
      <c r="E47" s="19">
        <v>41616</v>
      </c>
      <c r="F47" s="10">
        <v>10227.662178702571</v>
      </c>
    </row>
    <row r="48" spans="2:6" ht="16.149999999999999" x14ac:dyDescent="0.45">
      <c r="B48" s="18">
        <v>41659</v>
      </c>
      <c r="C48" s="10">
        <v>-10000</v>
      </c>
      <c r="E48" s="18">
        <v>41659</v>
      </c>
      <c r="F48" s="10">
        <v>-10000</v>
      </c>
    </row>
    <row r="49" spans="2:6" ht="16.149999999999999" x14ac:dyDescent="0.45">
      <c r="B49" s="18">
        <v>41679</v>
      </c>
      <c r="C49" s="10">
        <v>-10000</v>
      </c>
      <c r="E49" s="18">
        <v>41679</v>
      </c>
      <c r="F49" s="10">
        <v>-10000</v>
      </c>
    </row>
    <row r="50" spans="2:6" ht="16.149999999999999" x14ac:dyDescent="0.45">
      <c r="B50" s="19">
        <v>41718</v>
      </c>
      <c r="C50" s="10">
        <v>10833.333333333334</v>
      </c>
      <c r="E50" s="19">
        <v>41718</v>
      </c>
      <c r="F50" s="10">
        <v>10378.335137170016</v>
      </c>
    </row>
    <row r="51" spans="2:6" ht="16.149999999999999" x14ac:dyDescent="0.45">
      <c r="B51" s="18">
        <v>41724</v>
      </c>
      <c r="C51" s="10">
        <v>-10000</v>
      </c>
      <c r="E51" s="18">
        <v>41724</v>
      </c>
      <c r="F51" s="10">
        <v>-10000</v>
      </c>
    </row>
    <row r="52" spans="2:6" ht="16.149999999999999" x14ac:dyDescent="0.45">
      <c r="B52" s="19">
        <v>41730</v>
      </c>
      <c r="C52" s="10">
        <v>17166.666666666664</v>
      </c>
      <c r="E52" s="19">
        <v>41730</v>
      </c>
      <c r="F52" s="10">
        <v>13536.423841059604</v>
      </c>
    </row>
    <row r="53" spans="2:6" ht="16.149999999999999" x14ac:dyDescent="0.45">
      <c r="B53" s="19">
        <v>41730</v>
      </c>
      <c r="C53" s="10">
        <v>11753.554502369669</v>
      </c>
      <c r="E53" s="19">
        <v>41730</v>
      </c>
      <c r="F53" s="10">
        <v>12244.215522355858</v>
      </c>
    </row>
    <row r="54" spans="2:6" ht="16.149999999999999" x14ac:dyDescent="0.45">
      <c r="B54" s="18">
        <v>41747</v>
      </c>
      <c r="C54" s="10">
        <v>-10000</v>
      </c>
      <c r="E54" s="18">
        <v>41747</v>
      </c>
      <c r="F54" s="10">
        <v>-10000</v>
      </c>
    </row>
    <row r="55" spans="2:6" ht="16.149999999999999" x14ac:dyDescent="0.45">
      <c r="B55" s="19">
        <v>41787</v>
      </c>
      <c r="C55" s="10">
        <v>12571.428571428572</v>
      </c>
      <c r="E55" s="19">
        <v>41787</v>
      </c>
      <c r="F55" s="10">
        <v>12037.254901960783</v>
      </c>
    </row>
    <row r="56" spans="2:6" ht="16.149999999999999" x14ac:dyDescent="0.45">
      <c r="B56" s="19">
        <v>41807</v>
      </c>
      <c r="C56" s="10">
        <v>12983.606557377048</v>
      </c>
      <c r="E56" s="19">
        <v>41807</v>
      </c>
      <c r="F56" s="10">
        <v>11370.461127199822</v>
      </c>
    </row>
    <row r="57" spans="2:6" ht="16.149999999999999" x14ac:dyDescent="0.45">
      <c r="B57" s="19">
        <v>41809</v>
      </c>
      <c r="C57" s="10">
        <v>20093.457943925234</v>
      </c>
      <c r="E57" s="19">
        <v>41809</v>
      </c>
      <c r="F57" s="10">
        <v>12253.892215568862</v>
      </c>
    </row>
    <row r="58" spans="2:6" ht="16.149999999999999" x14ac:dyDescent="0.45">
      <c r="B58" s="19">
        <v>41816</v>
      </c>
      <c r="C58" s="10">
        <v>10874.31693989071</v>
      </c>
      <c r="E58" s="19">
        <v>41816</v>
      </c>
      <c r="F58" s="10">
        <v>11029.080759881155</v>
      </c>
    </row>
    <row r="59" spans="2:6" ht="16.149999999999999" x14ac:dyDescent="0.45">
      <c r="B59" s="18">
        <v>41821</v>
      </c>
      <c r="C59" s="10">
        <v>-10000</v>
      </c>
      <c r="E59" s="18">
        <v>41821</v>
      </c>
      <c r="F59" s="10">
        <v>-10000</v>
      </c>
    </row>
    <row r="60" spans="2:6" ht="16.149999999999999" x14ac:dyDescent="0.45">
      <c r="B60" s="18">
        <v>41931</v>
      </c>
      <c r="C60" s="10">
        <v>-10000</v>
      </c>
      <c r="E60" s="18">
        <v>41931</v>
      </c>
      <c r="F60" s="10">
        <v>-10000</v>
      </c>
    </row>
    <row r="61" spans="2:6" ht="16.149999999999999" x14ac:dyDescent="0.45">
      <c r="B61" s="19">
        <v>41933</v>
      </c>
      <c r="C61" s="10">
        <v>9186.0465116279065</v>
      </c>
      <c r="E61" s="19">
        <v>41933</v>
      </c>
      <c r="F61" s="10">
        <v>10054.861899356792</v>
      </c>
    </row>
    <row r="62" spans="2:6" ht="16.149999999999999" x14ac:dyDescent="0.45">
      <c r="B62" s="18">
        <v>41942</v>
      </c>
      <c r="C62" s="10">
        <v>-10000</v>
      </c>
      <c r="E62" s="18">
        <v>41942</v>
      </c>
      <c r="F62" s="10">
        <v>-10000</v>
      </c>
    </row>
    <row r="63" spans="2:6" ht="16.149999999999999" x14ac:dyDescent="0.45">
      <c r="B63" s="18">
        <v>42005</v>
      </c>
      <c r="C63" s="10">
        <v>-10000</v>
      </c>
      <c r="E63" s="18">
        <v>42005</v>
      </c>
      <c r="F63" s="10">
        <v>-10000</v>
      </c>
    </row>
    <row r="64" spans="2:6" ht="16.149999999999999" x14ac:dyDescent="0.45">
      <c r="B64" s="19">
        <v>42050</v>
      </c>
      <c r="C64" s="10">
        <v>11636.363636363638</v>
      </c>
      <c r="E64" s="19">
        <v>42050</v>
      </c>
      <c r="F64" s="10">
        <v>10455.752529964831</v>
      </c>
    </row>
    <row r="65" spans="2:6" ht="16.149999999999999" x14ac:dyDescent="0.45">
      <c r="B65" s="19">
        <v>42121</v>
      </c>
      <c r="C65" s="10">
        <v>14516.129032258064</v>
      </c>
      <c r="E65" s="19">
        <v>42121</v>
      </c>
      <c r="F65" s="10">
        <v>9880.0305376813176</v>
      </c>
    </row>
    <row r="66" spans="2:6" ht="16.149999999999999" x14ac:dyDescent="0.45">
      <c r="B66" s="18">
        <v>42156</v>
      </c>
      <c r="C66" s="10">
        <v>-10000</v>
      </c>
      <c r="E66" s="18">
        <v>42156</v>
      </c>
      <c r="F66" s="10">
        <v>-10000</v>
      </c>
    </row>
    <row r="67" spans="2:6" ht="16.149999999999999" x14ac:dyDescent="0.45">
      <c r="B67" s="19">
        <v>42167</v>
      </c>
      <c r="C67" s="10">
        <v>12018.348623853211</v>
      </c>
      <c r="E67" s="19">
        <v>42167</v>
      </c>
      <c r="F67" s="10">
        <v>10356.247060667816</v>
      </c>
    </row>
    <row r="68" spans="2:6" ht="16.149999999999999" x14ac:dyDescent="0.45">
      <c r="B68" s="18">
        <v>42211</v>
      </c>
      <c r="C68" s="10">
        <v>-10000</v>
      </c>
      <c r="E68" s="18">
        <v>42211</v>
      </c>
      <c r="F68" s="10">
        <v>-10000</v>
      </c>
    </row>
    <row r="69" spans="2:6" ht="16.149999999999999" x14ac:dyDescent="0.45">
      <c r="B69" s="18">
        <v>42381</v>
      </c>
      <c r="C69" s="10">
        <v>-10000</v>
      </c>
      <c r="E69" s="18">
        <v>42381</v>
      </c>
      <c r="F69" s="10">
        <v>-10000</v>
      </c>
    </row>
    <row r="70" spans="2:6" ht="16.149999999999999" x14ac:dyDescent="0.45">
      <c r="B70" s="18">
        <v>42502</v>
      </c>
      <c r="C70" s="10">
        <v>-10000</v>
      </c>
      <c r="E70" s="18">
        <v>42502</v>
      </c>
      <c r="F70" s="10">
        <v>-10000</v>
      </c>
    </row>
    <row r="71" spans="2:6" ht="16.149999999999999" x14ac:dyDescent="0.45">
      <c r="B71" s="19">
        <v>42522</v>
      </c>
      <c r="C71" s="10">
        <v>11745.562130177515</v>
      </c>
      <c r="E71" s="19">
        <v>42522</v>
      </c>
      <c r="F71" s="10">
        <v>9582.7943078913322</v>
      </c>
    </row>
    <row r="72" spans="2:6" ht="16.149999999999999" x14ac:dyDescent="0.45">
      <c r="B72" s="18">
        <v>42589</v>
      </c>
      <c r="C72" s="10">
        <v>-10000</v>
      </c>
      <c r="E72" s="18">
        <v>42589</v>
      </c>
      <c r="F72" s="10">
        <v>-10000</v>
      </c>
    </row>
    <row r="73" spans="2:6" ht="16.149999999999999" x14ac:dyDescent="0.45">
      <c r="B73" s="20">
        <v>42605</v>
      </c>
      <c r="C73" s="10">
        <v>11698.113207547169</v>
      </c>
      <c r="E73" s="20">
        <v>42605</v>
      </c>
      <c r="F73" s="10">
        <v>10853.043815432338</v>
      </c>
    </row>
    <row r="74" spans="2:6" ht="16.149999999999999" x14ac:dyDescent="0.45">
      <c r="B74" s="19">
        <v>42639</v>
      </c>
      <c r="C74" s="10">
        <v>8888.8888888888887</v>
      </c>
      <c r="E74" s="19">
        <v>42639</v>
      </c>
      <c r="F74" s="10">
        <v>9656.0187820147985</v>
      </c>
    </row>
    <row r="75" spans="2:6" ht="16.149999999999999" x14ac:dyDescent="0.45">
      <c r="B75" s="18">
        <v>42655</v>
      </c>
      <c r="C75" s="10">
        <v>-10000</v>
      </c>
      <c r="E75" s="18">
        <v>42655</v>
      </c>
      <c r="F75" s="10">
        <v>-10000</v>
      </c>
    </row>
    <row r="76" spans="2:6" ht="16.149999999999999" x14ac:dyDescent="0.45">
      <c r="B76" s="18">
        <v>42745</v>
      </c>
      <c r="C76" s="10">
        <v>-10000</v>
      </c>
      <c r="E76" s="18">
        <v>42745</v>
      </c>
      <c r="F76" s="10">
        <v>-10000</v>
      </c>
    </row>
    <row r="77" spans="2:6" ht="16.149999999999999" x14ac:dyDescent="0.45">
      <c r="B77" s="20">
        <v>42767</v>
      </c>
      <c r="C77" s="10">
        <v>12605.042016806723</v>
      </c>
      <c r="E77" s="20">
        <v>42767</v>
      </c>
      <c r="F77" s="10">
        <v>10022.793646271102</v>
      </c>
    </row>
    <row r="78" spans="2:6" ht="16.149999999999999" x14ac:dyDescent="0.45">
      <c r="B78" s="20">
        <v>42767</v>
      </c>
      <c r="C78" s="10">
        <v>10822.510822510822</v>
      </c>
      <c r="E78" s="20">
        <v>42767</v>
      </c>
      <c r="F78" s="10">
        <v>10021.365999572679</v>
      </c>
    </row>
    <row r="79" spans="2:6" ht="16.149999999999999" x14ac:dyDescent="0.45">
      <c r="B79" s="18">
        <v>42768</v>
      </c>
      <c r="C79" s="10">
        <v>-10000</v>
      </c>
      <c r="E79" s="18">
        <v>42768</v>
      </c>
      <c r="F79" s="10">
        <v>-10000</v>
      </c>
    </row>
    <row r="80" spans="2:6" ht="16.149999999999999" x14ac:dyDescent="0.45">
      <c r="B80" s="18">
        <v>42793</v>
      </c>
      <c r="C80" s="10">
        <v>-10000</v>
      </c>
      <c r="E80" s="18">
        <v>42793</v>
      </c>
      <c r="F80" s="10">
        <v>-10000</v>
      </c>
    </row>
    <row r="81" spans="2:6" ht="16.149999999999999" x14ac:dyDescent="0.45">
      <c r="B81" s="20">
        <v>42826</v>
      </c>
      <c r="C81" s="10">
        <v>10847.457627118645</v>
      </c>
      <c r="E81" s="20">
        <v>42826</v>
      </c>
      <c r="F81" s="10">
        <v>11011.561768095469</v>
      </c>
    </row>
    <row r="82" spans="2:6" ht="16.149999999999999" x14ac:dyDescent="0.45">
      <c r="B82" s="18">
        <v>42830</v>
      </c>
      <c r="C82" s="10">
        <v>-10000</v>
      </c>
      <c r="E82" s="18">
        <v>42830</v>
      </c>
      <c r="F82" s="10">
        <v>-10000</v>
      </c>
    </row>
    <row r="83" spans="2:6" ht="16.149999999999999" x14ac:dyDescent="0.45">
      <c r="B83" s="20">
        <v>42885</v>
      </c>
      <c r="C83" s="10">
        <v>11258.86524822695</v>
      </c>
      <c r="E83" s="20">
        <v>42885</v>
      </c>
      <c r="F83" s="10">
        <v>11092.255367391766</v>
      </c>
    </row>
    <row r="84" spans="2:6" ht="16.149999999999999" x14ac:dyDescent="0.45">
      <c r="B84" s="20">
        <v>42892</v>
      </c>
      <c r="C84" s="10">
        <v>11450.381679389313</v>
      </c>
      <c r="E84" s="20">
        <v>42892</v>
      </c>
      <c r="F84" s="10">
        <v>10778.842149104539</v>
      </c>
    </row>
    <row r="85" spans="2:6" ht="16.149999999999999" x14ac:dyDescent="0.45">
      <c r="B85" s="18">
        <v>42916</v>
      </c>
      <c r="C85" s="10">
        <v>-10000</v>
      </c>
      <c r="E85" s="18">
        <v>42916</v>
      </c>
      <c r="F85" s="10">
        <v>-10000</v>
      </c>
    </row>
    <row r="86" spans="2:6" ht="16.149999999999999" x14ac:dyDescent="0.45">
      <c r="B86" s="20">
        <v>42925</v>
      </c>
      <c r="C86" s="10">
        <v>11104.582843713279</v>
      </c>
      <c r="E86" s="20">
        <v>42925</v>
      </c>
      <c r="F86" s="10">
        <v>10462.400747314339</v>
      </c>
    </row>
    <row r="87" spans="2:6" ht="16.149999999999999" x14ac:dyDescent="0.45">
      <c r="B87" s="18">
        <v>42937</v>
      </c>
      <c r="C87" s="10">
        <v>-10000</v>
      </c>
      <c r="E87" s="18">
        <v>42937</v>
      </c>
      <c r="F87" s="10">
        <v>-10000</v>
      </c>
    </row>
    <row r="88" spans="2:6" ht="16.149999999999999" x14ac:dyDescent="0.45">
      <c r="B88" s="18">
        <v>42969</v>
      </c>
      <c r="C88" s="10">
        <v>-10000</v>
      </c>
      <c r="E88" s="18">
        <v>42969</v>
      </c>
      <c r="F88" s="10">
        <v>-10000</v>
      </c>
    </row>
    <row r="89" spans="2:6" ht="16.149999999999999" x14ac:dyDescent="0.45">
      <c r="B89" s="20">
        <v>43029</v>
      </c>
      <c r="C89" s="10">
        <v>9801.5122873345936</v>
      </c>
      <c r="E89" s="20">
        <v>43029</v>
      </c>
      <c r="F89" s="10">
        <v>10475.081659713464</v>
      </c>
    </row>
    <row r="90" spans="2:6" ht="16.149999999999999" x14ac:dyDescent="0.45">
      <c r="B90" s="18">
        <v>43043</v>
      </c>
      <c r="C90" s="10">
        <v>-10000</v>
      </c>
      <c r="E90" s="18">
        <v>43043</v>
      </c>
      <c r="F90" s="10">
        <v>-10000</v>
      </c>
    </row>
    <row r="91" spans="2:6" ht="16.149999999999999" x14ac:dyDescent="0.45">
      <c r="B91" s="20">
        <v>43094</v>
      </c>
      <c r="C91" s="10">
        <v>11184.265734265735</v>
      </c>
      <c r="E91" s="20">
        <v>43094</v>
      </c>
      <c r="F91" s="10">
        <v>10596.646788847607</v>
      </c>
    </row>
    <row r="92" spans="2:6" ht="16.149999999999999" x14ac:dyDescent="0.45">
      <c r="B92" s="20">
        <v>43094</v>
      </c>
      <c r="C92" s="10">
        <v>12242.873432155075</v>
      </c>
      <c r="E92" s="20">
        <v>43094</v>
      </c>
      <c r="F92" s="10">
        <v>10846.222676722486</v>
      </c>
    </row>
    <row r="93" spans="2:6" ht="16.149999999999999" x14ac:dyDescent="0.45">
      <c r="B93" s="18">
        <v>43109</v>
      </c>
      <c r="C93" s="10">
        <v>-10000</v>
      </c>
      <c r="E93" s="18">
        <v>43109</v>
      </c>
      <c r="F93" s="10">
        <v>-10000</v>
      </c>
    </row>
    <row r="94" spans="2:6" ht="16.149999999999999" x14ac:dyDescent="0.45">
      <c r="B94" s="20">
        <v>43128</v>
      </c>
      <c r="C94" s="10">
        <v>14666.666666666668</v>
      </c>
      <c r="E94" s="20">
        <v>43128</v>
      </c>
      <c r="F94" s="10">
        <v>10702.092919697194</v>
      </c>
    </row>
    <row r="95" spans="2:6" ht="16.149999999999999" x14ac:dyDescent="0.45">
      <c r="B95" s="18">
        <v>43144</v>
      </c>
      <c r="C95" s="10">
        <v>-10000</v>
      </c>
      <c r="E95" s="18">
        <v>43144</v>
      </c>
      <c r="F95" s="10">
        <v>-10000</v>
      </c>
    </row>
    <row r="96" spans="2:6" ht="16.149999999999999" x14ac:dyDescent="0.45">
      <c r="B96" s="19">
        <v>43152</v>
      </c>
      <c r="C96" s="10">
        <v>10853.591160220994</v>
      </c>
      <c r="E96" s="19">
        <v>43152</v>
      </c>
      <c r="F96" s="10">
        <v>9826.3798159277649</v>
      </c>
    </row>
    <row r="97" spans="2:6" ht="16.149999999999999" x14ac:dyDescent="0.45">
      <c r="B97" s="19">
        <v>43159</v>
      </c>
      <c r="C97" s="10">
        <v>9860.3122432210348</v>
      </c>
      <c r="E97" s="19">
        <v>43159</v>
      </c>
      <c r="F97" s="10">
        <v>9966.1807580174936</v>
      </c>
    </row>
    <row r="98" spans="2:6" ht="16.149999999999999" x14ac:dyDescent="0.45">
      <c r="B98" s="18">
        <v>43197</v>
      </c>
      <c r="C98" s="10">
        <v>-10000</v>
      </c>
      <c r="E98" s="18">
        <v>43197</v>
      </c>
      <c r="F98" s="10">
        <v>-10000</v>
      </c>
    </row>
    <row r="99" spans="2:6" ht="16.149999999999999" x14ac:dyDescent="0.45">
      <c r="B99" s="18">
        <v>43208</v>
      </c>
      <c r="C99" s="10">
        <v>-10000</v>
      </c>
      <c r="E99" s="18">
        <v>43208</v>
      </c>
      <c r="F99" s="10">
        <v>-10000</v>
      </c>
    </row>
    <row r="100" spans="2:6" ht="16.149999999999999" x14ac:dyDescent="0.45">
      <c r="B100" s="18">
        <v>43233</v>
      </c>
      <c r="C100" s="10">
        <v>-10000</v>
      </c>
      <c r="E100" s="18">
        <v>43233</v>
      </c>
      <c r="F100" s="10">
        <v>-10000</v>
      </c>
    </row>
    <row r="101" spans="2:6" ht="16.149999999999999" x14ac:dyDescent="0.45">
      <c r="B101" s="18">
        <v>43264</v>
      </c>
      <c r="C101" s="10">
        <v>-10000</v>
      </c>
      <c r="E101" s="18">
        <v>43264</v>
      </c>
      <c r="F101" s="10">
        <v>-10000</v>
      </c>
    </row>
    <row r="102" spans="2:6" ht="16.149999999999999" x14ac:dyDescent="0.45">
      <c r="B102" s="19">
        <v>43295</v>
      </c>
      <c r="C102" s="10">
        <v>10965.250965250965</v>
      </c>
      <c r="E102" s="19">
        <v>43295</v>
      </c>
      <c r="F102" s="10">
        <v>10224.684518313328</v>
      </c>
    </row>
    <row r="103" spans="2:6" ht="16.149999999999999" x14ac:dyDescent="0.45">
      <c r="B103" s="18">
        <v>43341</v>
      </c>
      <c r="C103" s="10">
        <v>-10000</v>
      </c>
      <c r="E103" s="18">
        <v>43341</v>
      </c>
      <c r="F103" s="10">
        <v>-10000</v>
      </c>
    </row>
    <row r="104" spans="2:6" ht="16.149999999999999" x14ac:dyDescent="0.45">
      <c r="B104" s="18">
        <v>43416</v>
      </c>
      <c r="C104" s="10">
        <v>-10000</v>
      </c>
      <c r="E104" s="18">
        <v>43416</v>
      </c>
      <c r="F104" s="10">
        <v>-10000</v>
      </c>
    </row>
    <row r="105" spans="2:6" ht="16.149999999999999" x14ac:dyDescent="0.45">
      <c r="B105" s="19">
        <v>43476</v>
      </c>
      <c r="C105" s="10">
        <v>13210.702341137125</v>
      </c>
      <c r="E105" s="19">
        <v>43476</v>
      </c>
      <c r="F105" s="10">
        <v>10343.837072358028</v>
      </c>
    </row>
    <row r="106" spans="2:6" ht="16.149999999999999" x14ac:dyDescent="0.45">
      <c r="B106" s="18">
        <v>43525</v>
      </c>
      <c r="C106" s="10">
        <v>-10000</v>
      </c>
      <c r="E106" s="18">
        <v>43525</v>
      </c>
      <c r="F106" s="10">
        <v>-10000</v>
      </c>
    </row>
    <row r="107" spans="2:6" ht="16.149999999999999" x14ac:dyDescent="0.45">
      <c r="B107" s="18">
        <v>43568</v>
      </c>
      <c r="C107" s="10">
        <v>-10000</v>
      </c>
      <c r="E107" s="18">
        <v>43568</v>
      </c>
      <c r="F107" s="10">
        <v>-10000</v>
      </c>
    </row>
    <row r="108" spans="2:6" ht="16.149999999999999" x14ac:dyDescent="0.45">
      <c r="B108" s="19">
        <v>43617</v>
      </c>
      <c r="C108" s="10">
        <v>11012.658227848102</v>
      </c>
      <c r="E108" s="19">
        <v>43617</v>
      </c>
      <c r="F108" s="10">
        <v>10244.279928805427</v>
      </c>
    </row>
    <row r="109" spans="2:6" ht="16.149999999999999" x14ac:dyDescent="0.45">
      <c r="B109" s="18">
        <v>43701</v>
      </c>
      <c r="C109" s="10">
        <v>-10000</v>
      </c>
      <c r="E109" s="18">
        <v>43701</v>
      </c>
      <c r="F109" s="10">
        <v>-10000</v>
      </c>
    </row>
    <row r="110" spans="2:6" ht="16.149999999999999" x14ac:dyDescent="0.45">
      <c r="B110" s="19">
        <v>43786</v>
      </c>
      <c r="C110" s="10">
        <v>9140.8591408591401</v>
      </c>
      <c r="E110" s="19">
        <v>43786</v>
      </c>
      <c r="F110" s="10">
        <v>11492.25324887739</v>
      </c>
    </row>
    <row r="111" spans="2:6" ht="16.149999999999999" x14ac:dyDescent="0.45">
      <c r="B111" s="20">
        <v>43804</v>
      </c>
      <c r="C111" s="10">
        <v>1101.4492753623188</v>
      </c>
      <c r="E111" s="20">
        <v>43804</v>
      </c>
      <c r="F111" s="10">
        <v>16521.756745806659</v>
      </c>
    </row>
    <row r="112" spans="2:6" ht="16.149999999999999" x14ac:dyDescent="0.45">
      <c r="B112" s="19">
        <v>43804</v>
      </c>
      <c r="C112" s="10">
        <v>4125.8741258741256</v>
      </c>
      <c r="E112" s="19">
        <v>43804</v>
      </c>
      <c r="F112" s="10">
        <v>11878.185896128864</v>
      </c>
    </row>
    <row r="113" spans="2:6" ht="16.149999999999999" x14ac:dyDescent="0.45">
      <c r="B113" s="19">
        <v>43804</v>
      </c>
      <c r="C113" s="10">
        <v>3805.3097345132742</v>
      </c>
      <c r="E113" s="19">
        <v>43804</v>
      </c>
      <c r="F113" s="10">
        <v>11475.405222872581</v>
      </c>
    </row>
    <row r="114" spans="2:6" ht="16.149999999999999" x14ac:dyDescent="0.45">
      <c r="B114" s="19">
        <v>43804</v>
      </c>
      <c r="C114" s="10">
        <v>7185.7786680020035</v>
      </c>
      <c r="E114" s="19">
        <v>43804</v>
      </c>
      <c r="F114" s="10">
        <v>10530.95059783591</v>
      </c>
    </row>
    <row r="115" spans="2:6" ht="16.149999999999999" x14ac:dyDescent="0.45">
      <c r="B115" s="19">
        <v>43804</v>
      </c>
      <c r="C115" s="10">
        <v>6800</v>
      </c>
      <c r="E115" s="19">
        <v>43804</v>
      </c>
      <c r="F115" s="10">
        <v>10724.5423942773</v>
      </c>
    </row>
    <row r="116" spans="2:6" ht="16.149999999999999" x14ac:dyDescent="0.45">
      <c r="B116" s="19">
        <v>43804</v>
      </c>
      <c r="C116" s="10">
        <v>11662.300346488633</v>
      </c>
      <c r="E116" s="19">
        <v>43804</v>
      </c>
      <c r="F116" s="10">
        <v>11111.141385793302</v>
      </c>
    </row>
    <row r="117" spans="2:6" x14ac:dyDescent="0.45">
      <c r="B117" s="8" t="s">
        <v>9</v>
      </c>
      <c r="C117" s="9">
        <f>XIRR(C1:C116,B1:B116)</f>
        <v>0.68175291419029216</v>
      </c>
      <c r="E117" s="8" t="s">
        <v>9</v>
      </c>
      <c r="F117" s="9">
        <f>XIRR(F1:F116,E1:E116)</f>
        <v>0.16281700730323798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B1:T246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L27" sqref="L27"/>
    </sheetView>
  </sheetViews>
  <sheetFormatPr defaultRowHeight="14.25" x14ac:dyDescent="0.45"/>
  <cols>
    <col min="1" max="1" width="2.1328125" customWidth="1"/>
    <col min="2" max="2" width="12.53125" customWidth="1"/>
    <col min="3" max="3" width="11.86328125" customWidth="1"/>
    <col min="4" max="4" width="0.86328125" customWidth="1"/>
    <col min="5" max="5" width="13.1328125" customWidth="1"/>
    <col min="6" max="6" width="11" customWidth="1"/>
    <col min="7" max="7" width="3.19921875" customWidth="1"/>
    <col min="8" max="8" width="13.1328125" customWidth="1"/>
    <col min="9" max="9" width="11.86328125" customWidth="1"/>
    <col min="10" max="10" width="1.46484375" customWidth="1"/>
    <col min="11" max="11" width="12.86328125" customWidth="1"/>
    <col min="12" max="12" width="11" customWidth="1"/>
    <col min="13" max="13" width="3.46484375" customWidth="1"/>
    <col min="14" max="14" width="13" customWidth="1"/>
    <col min="15" max="15" width="11.86328125" customWidth="1"/>
    <col min="16" max="16" width="1.53125" customWidth="1"/>
    <col min="17" max="17" width="12.46484375" customWidth="1"/>
    <col min="18" max="18" width="12.1328125" customWidth="1"/>
  </cols>
  <sheetData>
    <row r="1" spans="2:18" x14ac:dyDescent="0.45">
      <c r="Q1" s="164" t="s">
        <v>303</v>
      </c>
      <c r="R1" s="164"/>
    </row>
    <row r="2" spans="2:18" x14ac:dyDescent="0.45">
      <c r="B2" s="8" t="s">
        <v>34</v>
      </c>
      <c r="C2" s="9">
        <f>C246</f>
        <v>0.32412102818489086</v>
      </c>
      <c r="E2" s="8" t="s">
        <v>29</v>
      </c>
      <c r="F2" s="9">
        <f>F246</f>
        <v>0.1212218701839447</v>
      </c>
      <c r="H2" s="8" t="s">
        <v>34</v>
      </c>
      <c r="I2" s="9">
        <f>I120</f>
        <v>0.68175291419029216</v>
      </c>
      <c r="K2" s="8" t="s">
        <v>29</v>
      </c>
      <c r="L2" s="9">
        <f>L120</f>
        <v>0.16281700730323798</v>
      </c>
      <c r="N2" s="8" t="s">
        <v>34</v>
      </c>
      <c r="O2" s="9" t="e">
        <f>O133</f>
        <v>#REF!</v>
      </c>
      <c r="Q2" s="8" t="s">
        <v>29</v>
      </c>
      <c r="R2" s="9" t="e">
        <f>R133</f>
        <v>#REF!</v>
      </c>
    </row>
    <row r="3" spans="2:18" s="11" customFormat="1" ht="19.5" customHeight="1" x14ac:dyDescent="0.45">
      <c r="B3" s="163" t="s">
        <v>31</v>
      </c>
      <c r="C3" s="163"/>
      <c r="D3" s="163"/>
      <c r="E3" s="163"/>
      <c r="F3" s="163"/>
      <c r="H3" s="163" t="s">
        <v>32</v>
      </c>
      <c r="I3" s="163"/>
      <c r="J3" s="163"/>
      <c r="K3" s="163"/>
      <c r="L3" s="163"/>
      <c r="N3" s="163" t="s">
        <v>33</v>
      </c>
      <c r="O3" s="163"/>
      <c r="P3" s="163"/>
      <c r="Q3" s="163"/>
      <c r="R3" s="163"/>
    </row>
    <row r="4" spans="2:18" ht="16.149999999999999" x14ac:dyDescent="0.45">
      <c r="B4" s="6">
        <v>40664</v>
      </c>
      <c r="C4" s="10">
        <v>-10000</v>
      </c>
      <c r="E4" s="6">
        <v>40664</v>
      </c>
      <c r="F4" s="10">
        <v>-10000</v>
      </c>
      <c r="H4" s="18">
        <v>40909</v>
      </c>
      <c r="I4" s="10">
        <v>-10000</v>
      </c>
      <c r="K4" s="18">
        <v>40909</v>
      </c>
      <c r="L4" s="10">
        <v>-10000</v>
      </c>
      <c r="N4" s="122" t="e">
        <f>#REF!</f>
        <v>#REF!</v>
      </c>
      <c r="O4" s="10" t="e">
        <f>#REF!</f>
        <v>#REF!</v>
      </c>
      <c r="Q4" s="122" t="e">
        <f>N4</f>
        <v>#REF!</v>
      </c>
      <c r="R4" s="10" t="e">
        <f>#REF!</f>
        <v>#REF!</v>
      </c>
    </row>
    <row r="5" spans="2:18" ht="16.149999999999999" x14ac:dyDescent="0.45">
      <c r="B5" s="7">
        <v>40756</v>
      </c>
      <c r="C5" s="10">
        <v>-10000</v>
      </c>
      <c r="E5" s="7">
        <v>40756</v>
      </c>
      <c r="F5" s="10">
        <v>-10000</v>
      </c>
      <c r="H5" s="18">
        <v>40909</v>
      </c>
      <c r="I5" s="10">
        <v>-10000</v>
      </c>
      <c r="K5" s="18">
        <v>40909</v>
      </c>
      <c r="L5" s="10">
        <v>-10000</v>
      </c>
      <c r="N5" s="122" t="e">
        <f>#REF!</f>
        <v>#REF!</v>
      </c>
      <c r="O5" s="10" t="e">
        <f>#REF!</f>
        <v>#REF!</v>
      </c>
      <c r="Q5" s="122" t="e">
        <f t="shared" ref="Q5:Q68" si="0">N5</f>
        <v>#REF!</v>
      </c>
      <c r="R5" s="10" t="e">
        <f>#REF!</f>
        <v>#REF!</v>
      </c>
    </row>
    <row r="6" spans="2:18" ht="16.149999999999999" x14ac:dyDescent="0.45">
      <c r="B6" s="7">
        <v>40787</v>
      </c>
      <c r="C6" s="10">
        <v>-10000</v>
      </c>
      <c r="E6" s="7">
        <v>40787</v>
      </c>
      <c r="F6" s="10">
        <v>-10000</v>
      </c>
      <c r="H6" s="18">
        <v>40909</v>
      </c>
      <c r="I6" s="10">
        <v>-10000</v>
      </c>
      <c r="K6" s="18">
        <v>40909</v>
      </c>
      <c r="L6" s="10">
        <v>-10000</v>
      </c>
      <c r="N6" s="122" t="e">
        <f>#REF!</f>
        <v>#REF!</v>
      </c>
      <c r="O6" s="10" t="e">
        <f>#REF!</f>
        <v>#REF!</v>
      </c>
      <c r="Q6" s="122" t="e">
        <f t="shared" si="0"/>
        <v>#REF!</v>
      </c>
      <c r="R6" s="10" t="e">
        <f>#REF!</f>
        <v>#REF!</v>
      </c>
    </row>
    <row r="7" spans="2:18" ht="16.149999999999999" x14ac:dyDescent="0.45">
      <c r="B7" s="6">
        <v>40817</v>
      </c>
      <c r="C7" s="10">
        <v>-10000</v>
      </c>
      <c r="E7" s="6">
        <v>40817</v>
      </c>
      <c r="F7" s="10">
        <v>-10000</v>
      </c>
      <c r="H7" s="18">
        <v>40969</v>
      </c>
      <c r="I7" s="10">
        <v>-10000</v>
      </c>
      <c r="K7" s="18">
        <v>40969</v>
      </c>
      <c r="L7" s="10">
        <v>-10000</v>
      </c>
      <c r="N7" s="122" t="e">
        <f>#REF!</f>
        <v>#REF!</v>
      </c>
      <c r="O7" s="10" t="e">
        <f>#REF!</f>
        <v>#REF!</v>
      </c>
      <c r="Q7" s="122" t="e">
        <f t="shared" si="0"/>
        <v>#REF!</v>
      </c>
      <c r="R7" s="10" t="e">
        <f>#REF!</f>
        <v>#REF!</v>
      </c>
    </row>
    <row r="8" spans="2:18" ht="16.149999999999999" x14ac:dyDescent="0.45">
      <c r="B8" s="6">
        <v>40817</v>
      </c>
      <c r="C8" s="10">
        <v>-10000</v>
      </c>
      <c r="E8" s="6">
        <v>40817</v>
      </c>
      <c r="F8" s="10">
        <v>-10000</v>
      </c>
      <c r="H8" s="19">
        <v>40969</v>
      </c>
      <c r="I8" s="10">
        <v>13617.021276595744</v>
      </c>
      <c r="K8" s="19">
        <v>40969</v>
      </c>
      <c r="L8" s="10">
        <v>10892.095357590966</v>
      </c>
      <c r="N8" s="122" t="e">
        <f>#REF!</f>
        <v>#REF!</v>
      </c>
      <c r="O8" s="10" t="e">
        <f>#REF!</f>
        <v>#REF!</v>
      </c>
      <c r="Q8" s="122" t="e">
        <f t="shared" si="0"/>
        <v>#REF!</v>
      </c>
      <c r="R8" s="10" t="e">
        <f>#REF!</f>
        <v>#REF!</v>
      </c>
    </row>
    <row r="9" spans="2:18" ht="16.149999999999999" x14ac:dyDescent="0.45">
      <c r="B9" s="7">
        <v>40848</v>
      </c>
      <c r="C9" s="10">
        <v>-10000</v>
      </c>
      <c r="E9" s="7">
        <v>40848</v>
      </c>
      <c r="F9" s="10">
        <v>-10000</v>
      </c>
      <c r="H9" s="19">
        <v>40969</v>
      </c>
      <c r="I9" s="10">
        <v>12178.217821782178</v>
      </c>
      <c r="K9" s="19">
        <v>40969</v>
      </c>
      <c r="L9" s="10">
        <v>10542.194744976816</v>
      </c>
      <c r="N9" s="122" t="e">
        <f>#REF!</f>
        <v>#REF!</v>
      </c>
      <c r="O9" s="10" t="e">
        <f>#REF!</f>
        <v>#REF!</v>
      </c>
      <c r="Q9" s="122" t="e">
        <f t="shared" si="0"/>
        <v>#REF!</v>
      </c>
      <c r="R9" s="10" t="e">
        <f>#REF!</f>
        <v>#REF!</v>
      </c>
    </row>
    <row r="10" spans="2:18" ht="16.149999999999999" x14ac:dyDescent="0.45">
      <c r="B10" s="6">
        <v>40878</v>
      </c>
      <c r="C10" s="10">
        <v>-10000</v>
      </c>
      <c r="E10" s="6">
        <v>40878</v>
      </c>
      <c r="F10" s="10">
        <v>-10000</v>
      </c>
      <c r="H10" s="18">
        <v>41000</v>
      </c>
      <c r="I10" s="10">
        <v>-10000</v>
      </c>
      <c r="K10" s="18">
        <v>41000</v>
      </c>
      <c r="L10" s="10">
        <v>-10000</v>
      </c>
      <c r="N10" s="122" t="e">
        <f>#REF!</f>
        <v>#REF!</v>
      </c>
      <c r="O10" s="10" t="e">
        <f>#REF!</f>
        <v>#REF!</v>
      </c>
      <c r="Q10" s="122" t="e">
        <f t="shared" si="0"/>
        <v>#REF!</v>
      </c>
      <c r="R10" s="10" t="e">
        <f>#REF!</f>
        <v>#REF!</v>
      </c>
    </row>
    <row r="11" spans="2:18" ht="16.149999999999999" x14ac:dyDescent="0.45">
      <c r="B11" s="18">
        <v>40909</v>
      </c>
      <c r="C11" s="10">
        <v>-10000</v>
      </c>
      <c r="E11" s="18">
        <v>40909</v>
      </c>
      <c r="F11" s="10">
        <v>-10000</v>
      </c>
      <c r="H11" s="18">
        <v>41000</v>
      </c>
      <c r="I11" s="10">
        <v>-10000</v>
      </c>
      <c r="K11" s="18">
        <v>41000</v>
      </c>
      <c r="L11" s="10">
        <v>-10000</v>
      </c>
      <c r="N11" s="122" t="e">
        <f>#REF!</f>
        <v>#REF!</v>
      </c>
      <c r="O11" s="10" t="e">
        <f>#REF!</f>
        <v>#REF!</v>
      </c>
      <c r="Q11" s="122" t="e">
        <f t="shared" si="0"/>
        <v>#REF!</v>
      </c>
      <c r="R11" s="10" t="e">
        <f>#REF!</f>
        <v>#REF!</v>
      </c>
    </row>
    <row r="12" spans="2:18" ht="16.149999999999999" x14ac:dyDescent="0.45">
      <c r="B12" s="18">
        <v>40909</v>
      </c>
      <c r="C12" s="10">
        <v>-10000</v>
      </c>
      <c r="E12" s="18">
        <v>40909</v>
      </c>
      <c r="F12" s="10">
        <v>-10000</v>
      </c>
      <c r="H12" s="19">
        <v>41004</v>
      </c>
      <c r="I12" s="10">
        <v>11617.64705882353</v>
      </c>
      <c r="K12" s="19">
        <v>41004</v>
      </c>
      <c r="L12" s="10">
        <v>9883.5533521646394</v>
      </c>
      <c r="N12" s="122" t="e">
        <f>#REF!</f>
        <v>#REF!</v>
      </c>
      <c r="O12" s="10" t="e">
        <f>#REF!</f>
        <v>#REF!</v>
      </c>
      <c r="Q12" s="122" t="e">
        <f t="shared" si="0"/>
        <v>#REF!</v>
      </c>
      <c r="R12" s="10" t="e">
        <f>#REF!</f>
        <v>#REF!</v>
      </c>
    </row>
    <row r="13" spans="2:18" ht="18" customHeight="1" x14ac:dyDescent="0.45">
      <c r="B13" s="18">
        <v>40909</v>
      </c>
      <c r="C13" s="10">
        <v>-10000</v>
      </c>
      <c r="E13" s="18">
        <v>40909</v>
      </c>
      <c r="F13" s="10">
        <v>-10000</v>
      </c>
      <c r="H13" s="18">
        <v>41030</v>
      </c>
      <c r="I13" s="10">
        <v>-10000</v>
      </c>
      <c r="K13" s="18">
        <v>41030</v>
      </c>
      <c r="L13" s="10">
        <v>-10000</v>
      </c>
      <c r="N13" s="122" t="e">
        <f>#REF!</f>
        <v>#REF!</v>
      </c>
      <c r="O13" s="10" t="e">
        <f>#REF!</f>
        <v>#REF!</v>
      </c>
      <c r="Q13" s="122" t="e">
        <f t="shared" si="0"/>
        <v>#REF!</v>
      </c>
      <c r="R13" s="10" t="e">
        <f>#REF!</f>
        <v>#REF!</v>
      </c>
    </row>
    <row r="14" spans="2:18" ht="16.149999999999999" x14ac:dyDescent="0.45">
      <c r="B14" s="6">
        <v>40940</v>
      </c>
      <c r="C14" s="21">
        <v>-10000</v>
      </c>
      <c r="E14" s="6">
        <v>40940</v>
      </c>
      <c r="F14" s="21">
        <v>-10000</v>
      </c>
      <c r="H14" s="19">
        <v>41030</v>
      </c>
      <c r="I14" s="10">
        <v>9264.7058823529405</v>
      </c>
      <c r="K14" s="19">
        <v>41030</v>
      </c>
      <c r="L14" s="10">
        <v>9901.1735639283506</v>
      </c>
      <c r="N14" s="122" t="e">
        <f>#REF!</f>
        <v>#REF!</v>
      </c>
      <c r="O14" s="10" t="e">
        <f>#REF!</f>
        <v>#REF!</v>
      </c>
      <c r="Q14" s="122" t="e">
        <f t="shared" si="0"/>
        <v>#REF!</v>
      </c>
      <c r="R14" s="10" t="e">
        <f>#REF!</f>
        <v>#REF!</v>
      </c>
    </row>
    <row r="15" spans="2:18" ht="16.149999999999999" x14ac:dyDescent="0.45">
      <c r="B15" s="6">
        <v>40969</v>
      </c>
      <c r="C15" s="10">
        <v>-10000</v>
      </c>
      <c r="E15" s="6">
        <v>40969</v>
      </c>
      <c r="F15" s="10">
        <v>-10000</v>
      </c>
      <c r="H15" s="19">
        <v>41049</v>
      </c>
      <c r="I15" s="10">
        <v>12625</v>
      </c>
      <c r="K15" s="19">
        <v>41049</v>
      </c>
      <c r="L15" s="10">
        <v>9722.1581738528948</v>
      </c>
      <c r="N15" s="122" t="e">
        <f>#REF!</f>
        <v>#REF!</v>
      </c>
      <c r="O15" s="10" t="e">
        <f>#REF!</f>
        <v>#REF!</v>
      </c>
      <c r="Q15" s="122" t="e">
        <f t="shared" si="0"/>
        <v>#REF!</v>
      </c>
      <c r="R15" s="10" t="e">
        <f>#REF!</f>
        <v>#REF!</v>
      </c>
    </row>
    <row r="16" spans="2:18" ht="16.149999999999999" x14ac:dyDescent="0.45">
      <c r="B16" s="18">
        <v>40969</v>
      </c>
      <c r="C16" s="10">
        <v>-10000</v>
      </c>
      <c r="E16" s="18">
        <v>40969</v>
      </c>
      <c r="F16" s="10">
        <v>-10000</v>
      </c>
      <c r="H16" s="18">
        <v>41122</v>
      </c>
      <c r="I16" s="10">
        <v>-10000</v>
      </c>
      <c r="K16" s="18">
        <v>41122</v>
      </c>
      <c r="L16" s="10">
        <v>-10000</v>
      </c>
      <c r="N16" s="122" t="e">
        <f>#REF!</f>
        <v>#REF!</v>
      </c>
      <c r="O16" s="10" t="e">
        <f>#REF!</f>
        <v>#REF!</v>
      </c>
      <c r="Q16" s="122" t="e">
        <f t="shared" si="0"/>
        <v>#REF!</v>
      </c>
      <c r="R16" s="10" t="e">
        <f>#REF!</f>
        <v>#REF!</v>
      </c>
    </row>
    <row r="17" spans="2:18" ht="16.149999999999999" x14ac:dyDescent="0.45">
      <c r="B17" s="19">
        <v>40969</v>
      </c>
      <c r="C17" s="10">
        <v>13617.021276595744</v>
      </c>
      <c r="E17" s="19">
        <v>40969</v>
      </c>
      <c r="F17" s="10">
        <v>10892.095357590966</v>
      </c>
      <c r="H17" s="18">
        <v>41122</v>
      </c>
      <c r="I17" s="10">
        <v>-10000</v>
      </c>
      <c r="K17" s="18">
        <v>41122</v>
      </c>
      <c r="L17" s="10">
        <v>-10000</v>
      </c>
      <c r="N17" s="122" t="e">
        <f>#REF!</f>
        <v>#REF!</v>
      </c>
      <c r="O17" s="10" t="e">
        <f>#REF!</f>
        <v>#REF!</v>
      </c>
      <c r="Q17" s="122" t="e">
        <f t="shared" si="0"/>
        <v>#REF!</v>
      </c>
      <c r="R17" s="10" t="e">
        <f>#REF!</f>
        <v>#REF!</v>
      </c>
    </row>
    <row r="18" spans="2:18" ht="16.149999999999999" x14ac:dyDescent="0.45">
      <c r="B18" s="19">
        <v>40969</v>
      </c>
      <c r="C18" s="10">
        <v>12178.217821782178</v>
      </c>
      <c r="E18" s="19">
        <v>40969</v>
      </c>
      <c r="F18" s="10">
        <v>10542.194744976816</v>
      </c>
      <c r="H18" s="18">
        <v>41153</v>
      </c>
      <c r="I18" s="10">
        <v>-10000</v>
      </c>
      <c r="K18" s="18">
        <v>41153</v>
      </c>
      <c r="L18" s="10">
        <v>-10000</v>
      </c>
      <c r="N18" s="122" t="e">
        <f>#REF!</f>
        <v>#REF!</v>
      </c>
      <c r="O18" s="10" t="e">
        <f>#REF!</f>
        <v>#REF!</v>
      </c>
      <c r="Q18" s="122" t="e">
        <f t="shared" si="0"/>
        <v>#REF!</v>
      </c>
      <c r="R18" s="10" t="e">
        <f>#REF!</f>
        <v>#REF!</v>
      </c>
    </row>
    <row r="19" spans="2:18" ht="16.149999999999999" x14ac:dyDescent="0.45">
      <c r="B19" s="15">
        <v>41000</v>
      </c>
      <c r="C19" s="10">
        <v>-10000</v>
      </c>
      <c r="E19" s="15">
        <v>41000</v>
      </c>
      <c r="F19" s="10">
        <v>-10000</v>
      </c>
      <c r="H19" s="19">
        <v>41153</v>
      </c>
      <c r="I19" s="10">
        <v>11772.151898734177</v>
      </c>
      <c r="K19" s="19">
        <v>41153</v>
      </c>
      <c r="L19" s="10">
        <v>10239.96874825604</v>
      </c>
      <c r="N19" s="122" t="e">
        <f>#REF!</f>
        <v>#REF!</v>
      </c>
      <c r="O19" s="10" t="e">
        <f>#REF!</f>
        <v>#REF!</v>
      </c>
      <c r="Q19" s="122" t="e">
        <f t="shared" si="0"/>
        <v>#REF!</v>
      </c>
      <c r="R19" s="10" t="e">
        <f>#REF!</f>
        <v>#REF!</v>
      </c>
    </row>
    <row r="20" spans="2:18" ht="16.149999999999999" x14ac:dyDescent="0.45">
      <c r="B20" s="18">
        <v>41000</v>
      </c>
      <c r="C20" s="10">
        <v>-10000</v>
      </c>
      <c r="E20" s="18">
        <v>41000</v>
      </c>
      <c r="F20" s="10">
        <v>-10000</v>
      </c>
      <c r="H20" s="19">
        <v>41183</v>
      </c>
      <c r="I20" s="10">
        <v>12109.375</v>
      </c>
      <c r="K20" s="19">
        <v>41183</v>
      </c>
      <c r="L20" s="10">
        <v>10942.247477675983</v>
      </c>
      <c r="N20" s="122" t="e">
        <f>#REF!</f>
        <v>#REF!</v>
      </c>
      <c r="O20" s="10" t="e">
        <f>#REF!</f>
        <v>#REF!</v>
      </c>
      <c r="Q20" s="122" t="e">
        <f t="shared" si="0"/>
        <v>#REF!</v>
      </c>
      <c r="R20" s="10" t="e">
        <f>#REF!</f>
        <v>#REF!</v>
      </c>
    </row>
    <row r="21" spans="2:18" ht="16.149999999999999" x14ac:dyDescent="0.45">
      <c r="B21" s="18">
        <v>41000</v>
      </c>
      <c r="C21" s="10">
        <v>-10000</v>
      </c>
      <c r="E21" s="18">
        <v>41000</v>
      </c>
      <c r="F21" s="10">
        <v>-10000</v>
      </c>
      <c r="H21" s="19">
        <v>41199</v>
      </c>
      <c r="I21" s="10">
        <v>11768.707482993197</v>
      </c>
      <c r="K21" s="19">
        <v>41199</v>
      </c>
      <c r="L21" s="10">
        <v>10746.543778801843</v>
      </c>
      <c r="N21" s="122" t="e">
        <f>#REF!</f>
        <v>#REF!</v>
      </c>
      <c r="O21" s="10" t="e">
        <f>#REF!</f>
        <v>#REF!</v>
      </c>
      <c r="Q21" s="122" t="e">
        <f t="shared" si="0"/>
        <v>#REF!</v>
      </c>
      <c r="R21" s="10" t="e">
        <f>#REF!</f>
        <v>#REF!</v>
      </c>
    </row>
    <row r="22" spans="2:18" ht="16.149999999999999" x14ac:dyDescent="0.45">
      <c r="B22" s="19">
        <v>41004</v>
      </c>
      <c r="C22" s="10">
        <v>11617.64705882353</v>
      </c>
      <c r="E22" s="19">
        <v>41004</v>
      </c>
      <c r="F22" s="10">
        <v>9883.5533521646394</v>
      </c>
      <c r="H22" s="18">
        <v>41214</v>
      </c>
      <c r="I22" s="10">
        <v>-10000</v>
      </c>
      <c r="K22" s="18">
        <v>41214</v>
      </c>
      <c r="L22" s="10">
        <v>-10000</v>
      </c>
      <c r="N22" s="122" t="e">
        <f>#REF!</f>
        <v>#REF!</v>
      </c>
      <c r="O22" s="10" t="e">
        <f>#REF!</f>
        <v>#REF!</v>
      </c>
      <c r="Q22" s="122" t="e">
        <f t="shared" si="0"/>
        <v>#REF!</v>
      </c>
      <c r="R22" s="10" t="e">
        <f>#REF!</f>
        <v>#REF!</v>
      </c>
    </row>
    <row r="23" spans="2:18" ht="16.149999999999999" x14ac:dyDescent="0.45">
      <c r="B23" s="18">
        <v>41030</v>
      </c>
      <c r="C23" s="10">
        <v>-10000</v>
      </c>
      <c r="E23" s="18">
        <v>41030</v>
      </c>
      <c r="F23" s="10">
        <v>-10000</v>
      </c>
      <c r="H23" s="19">
        <v>41214</v>
      </c>
      <c r="I23" s="10">
        <v>11840.579710144928</v>
      </c>
      <c r="K23" s="19">
        <v>41214</v>
      </c>
      <c r="L23" s="10">
        <v>11941.414389018262</v>
      </c>
      <c r="N23" s="122" t="e">
        <f>#REF!</f>
        <v>#REF!</v>
      </c>
      <c r="O23" s="10" t="e">
        <f>#REF!</f>
        <v>#REF!</v>
      </c>
      <c r="Q23" s="122" t="e">
        <f t="shared" si="0"/>
        <v>#REF!</v>
      </c>
      <c r="R23" s="10" t="e">
        <f>#REF!</f>
        <v>#REF!</v>
      </c>
    </row>
    <row r="24" spans="2:18" ht="16.149999999999999" x14ac:dyDescent="0.45">
      <c r="B24" s="6">
        <v>41030</v>
      </c>
      <c r="C24" s="10">
        <v>-10000</v>
      </c>
      <c r="E24" s="6">
        <v>41030</v>
      </c>
      <c r="F24" s="10">
        <v>-10000</v>
      </c>
      <c r="H24" s="18">
        <v>41244</v>
      </c>
      <c r="I24" s="10">
        <v>-10000</v>
      </c>
      <c r="K24" s="18">
        <v>41244</v>
      </c>
      <c r="L24" s="10">
        <v>-10000</v>
      </c>
      <c r="N24" s="122" t="e">
        <f>#REF!</f>
        <v>#REF!</v>
      </c>
      <c r="O24" s="10" t="e">
        <f>#REF!</f>
        <v>#REF!</v>
      </c>
      <c r="Q24" s="122" t="e">
        <f t="shared" si="0"/>
        <v>#REF!</v>
      </c>
      <c r="R24" s="10" t="e">
        <f>#REF!</f>
        <v>#REF!</v>
      </c>
    </row>
    <row r="25" spans="2:18" ht="16.149999999999999" x14ac:dyDescent="0.45">
      <c r="B25" s="19">
        <v>41030</v>
      </c>
      <c r="C25" s="10">
        <v>9264.7058823529405</v>
      </c>
      <c r="E25" s="19">
        <v>41030</v>
      </c>
      <c r="F25" s="10">
        <v>9901.1735639283506</v>
      </c>
      <c r="H25" s="19">
        <v>41244</v>
      </c>
      <c r="I25" s="10">
        <v>10972.222222222223</v>
      </c>
      <c r="K25" s="19">
        <v>41244</v>
      </c>
      <c r="L25" s="10">
        <v>10892.586989409985</v>
      </c>
      <c r="N25" s="122" t="e">
        <f>#REF!</f>
        <v>#REF!</v>
      </c>
      <c r="O25" s="10" t="e">
        <f>#REF!</f>
        <v>#REF!</v>
      </c>
      <c r="Q25" s="122" t="e">
        <f t="shared" si="0"/>
        <v>#REF!</v>
      </c>
      <c r="R25" s="10" t="e">
        <f>#REF!</f>
        <v>#REF!</v>
      </c>
    </row>
    <row r="26" spans="2:18" ht="16.149999999999999" x14ac:dyDescent="0.45">
      <c r="B26" s="19">
        <v>41049</v>
      </c>
      <c r="C26" s="10">
        <v>12625</v>
      </c>
      <c r="E26" s="19">
        <v>41049</v>
      </c>
      <c r="F26" s="10">
        <v>9722.1581738528948</v>
      </c>
      <c r="H26" s="19">
        <v>41266</v>
      </c>
      <c r="I26" s="10">
        <v>8651.1627906976737</v>
      </c>
      <c r="K26" s="19">
        <v>41266</v>
      </c>
      <c r="L26" s="10">
        <v>10043.922369765065</v>
      </c>
      <c r="N26" s="122" t="e">
        <f>#REF!</f>
        <v>#REF!</v>
      </c>
      <c r="O26" s="10" t="e">
        <f>#REF!</f>
        <v>#REF!</v>
      </c>
      <c r="Q26" s="122" t="e">
        <f t="shared" si="0"/>
        <v>#REF!</v>
      </c>
      <c r="R26" s="10" t="e">
        <f>#REF!</f>
        <v>#REF!</v>
      </c>
    </row>
    <row r="27" spans="2:18" ht="16.149999999999999" x14ac:dyDescent="0.45">
      <c r="B27" s="6">
        <v>41091</v>
      </c>
      <c r="C27" s="10">
        <v>-10000</v>
      </c>
      <c r="E27" s="6">
        <v>41091</v>
      </c>
      <c r="F27" s="10">
        <v>-10000</v>
      </c>
      <c r="H27" s="18">
        <v>41275</v>
      </c>
      <c r="I27" s="10">
        <v>-10000</v>
      </c>
      <c r="K27" s="18">
        <v>41275</v>
      </c>
      <c r="L27" s="10">
        <v>-10000</v>
      </c>
      <c r="N27" s="122" t="e">
        <f>#REF!</f>
        <v>#REF!</v>
      </c>
      <c r="O27" s="10" t="e">
        <f>#REF!</f>
        <v>#REF!</v>
      </c>
      <c r="Q27" s="122" t="e">
        <f t="shared" si="0"/>
        <v>#REF!</v>
      </c>
      <c r="R27" s="10" t="e">
        <f>#REF!</f>
        <v>#REF!</v>
      </c>
    </row>
    <row r="28" spans="2:18" ht="16.149999999999999" x14ac:dyDescent="0.45">
      <c r="B28" s="6">
        <v>41122</v>
      </c>
      <c r="C28" s="10">
        <v>-10000</v>
      </c>
      <c r="E28" s="6">
        <v>41122</v>
      </c>
      <c r="F28" s="10">
        <v>-10000</v>
      </c>
      <c r="H28" s="18">
        <v>41275</v>
      </c>
      <c r="I28" s="10">
        <v>-10000</v>
      </c>
      <c r="K28" s="18">
        <v>41275</v>
      </c>
      <c r="L28" s="10">
        <v>-10000</v>
      </c>
      <c r="N28" s="122" t="e">
        <f>#REF!</f>
        <v>#REF!</v>
      </c>
      <c r="O28" s="10" t="e">
        <f>#REF!</f>
        <v>#REF!</v>
      </c>
      <c r="Q28" s="122" t="e">
        <f t="shared" si="0"/>
        <v>#REF!</v>
      </c>
      <c r="R28" s="10" t="e">
        <f>#REF!</f>
        <v>#REF!</v>
      </c>
    </row>
    <row r="29" spans="2:18" ht="16.149999999999999" x14ac:dyDescent="0.45">
      <c r="B29" s="18">
        <v>41122</v>
      </c>
      <c r="C29" s="10">
        <v>-10000</v>
      </c>
      <c r="E29" s="18">
        <v>41122</v>
      </c>
      <c r="F29" s="10">
        <v>-10000</v>
      </c>
      <c r="H29" s="19">
        <v>41294</v>
      </c>
      <c r="I29" s="10">
        <v>11525.423728813559</v>
      </c>
      <c r="K29" s="19">
        <v>41294</v>
      </c>
      <c r="L29" s="10">
        <v>10717.675286590242</v>
      </c>
      <c r="N29" s="122" t="e">
        <f>#REF!</f>
        <v>#REF!</v>
      </c>
      <c r="O29" s="10" t="e">
        <f>#REF!</f>
        <v>#REF!</v>
      </c>
      <c r="Q29" s="122" t="e">
        <f t="shared" si="0"/>
        <v>#REF!</v>
      </c>
      <c r="R29" s="10" t="e">
        <f>#REF!</f>
        <v>#REF!</v>
      </c>
    </row>
    <row r="30" spans="2:18" ht="16.149999999999999" x14ac:dyDescent="0.45">
      <c r="B30" s="18">
        <v>41122</v>
      </c>
      <c r="C30" s="10">
        <v>-10000</v>
      </c>
      <c r="E30" s="18">
        <v>41122</v>
      </c>
      <c r="F30" s="10">
        <v>-10000</v>
      </c>
      <c r="H30" s="18">
        <v>41334</v>
      </c>
      <c r="I30" s="10">
        <v>-10000</v>
      </c>
      <c r="K30" s="18">
        <v>41334</v>
      </c>
      <c r="L30" s="10">
        <v>-10000</v>
      </c>
      <c r="N30" s="122" t="e">
        <f>#REF!</f>
        <v>#REF!</v>
      </c>
      <c r="O30" s="10" t="e">
        <f>#REF!</f>
        <v>#REF!</v>
      </c>
      <c r="Q30" s="122" t="e">
        <f t="shared" si="0"/>
        <v>#REF!</v>
      </c>
      <c r="R30" s="10" t="e">
        <f>#REF!</f>
        <v>#REF!</v>
      </c>
    </row>
    <row r="31" spans="2:18" ht="16.149999999999999" x14ac:dyDescent="0.45">
      <c r="B31" s="18">
        <v>41153</v>
      </c>
      <c r="C31" s="10">
        <v>-10000</v>
      </c>
      <c r="E31" s="18">
        <v>41153</v>
      </c>
      <c r="F31" s="10">
        <v>-10000</v>
      </c>
      <c r="H31" s="18">
        <v>41334</v>
      </c>
      <c r="I31" s="10">
        <v>-10000</v>
      </c>
      <c r="K31" s="18">
        <v>41334</v>
      </c>
      <c r="L31" s="10">
        <v>-10000</v>
      </c>
      <c r="N31" s="122" t="e">
        <f>#REF!</f>
        <v>#REF!</v>
      </c>
      <c r="O31" s="10" t="e">
        <f>#REF!</f>
        <v>#REF!</v>
      </c>
      <c r="Q31" s="122" t="e">
        <f t="shared" si="0"/>
        <v>#REF!</v>
      </c>
      <c r="R31" s="10" t="e">
        <f>#REF!</f>
        <v>#REF!</v>
      </c>
    </row>
    <row r="32" spans="2:18" ht="16.149999999999999" x14ac:dyDescent="0.45">
      <c r="B32" s="19">
        <v>41153</v>
      </c>
      <c r="C32" s="10">
        <v>11772.151898734177</v>
      </c>
      <c r="E32" s="19">
        <v>41153</v>
      </c>
      <c r="F32" s="10">
        <v>10239.96874825604</v>
      </c>
      <c r="H32" s="18">
        <v>41365</v>
      </c>
      <c r="I32" s="10">
        <v>-10000</v>
      </c>
      <c r="K32" s="18">
        <v>41365</v>
      </c>
      <c r="L32" s="10">
        <v>-10000</v>
      </c>
      <c r="N32" s="122" t="e">
        <f>#REF!</f>
        <v>#REF!</v>
      </c>
      <c r="O32" s="10" t="e">
        <f>#REF!</f>
        <v>#REF!</v>
      </c>
      <c r="Q32" s="122" t="e">
        <f t="shared" si="0"/>
        <v>#REF!</v>
      </c>
      <c r="R32" s="10" t="e">
        <f>#REF!</f>
        <v>#REF!</v>
      </c>
    </row>
    <row r="33" spans="2:18" ht="16.149999999999999" x14ac:dyDescent="0.45">
      <c r="B33" s="6">
        <v>41183</v>
      </c>
      <c r="C33" s="10">
        <v>-10000</v>
      </c>
      <c r="E33" s="6">
        <v>41183</v>
      </c>
      <c r="F33" s="10">
        <v>-10000</v>
      </c>
      <c r="H33" s="19">
        <v>41370</v>
      </c>
      <c r="I33" s="10">
        <v>11453.488372093023</v>
      </c>
      <c r="K33" s="19">
        <v>41370</v>
      </c>
      <c r="L33" s="10">
        <v>9571.2825753704656</v>
      </c>
      <c r="N33" s="122" t="e">
        <f>#REF!</f>
        <v>#REF!</v>
      </c>
      <c r="O33" s="10" t="e">
        <f>#REF!</f>
        <v>#REF!</v>
      </c>
      <c r="Q33" s="122" t="e">
        <f t="shared" si="0"/>
        <v>#REF!</v>
      </c>
      <c r="R33" s="10" t="e">
        <f>#REF!</f>
        <v>#REF!</v>
      </c>
    </row>
    <row r="34" spans="2:18" ht="16.149999999999999" x14ac:dyDescent="0.45">
      <c r="B34" s="19">
        <v>41183</v>
      </c>
      <c r="C34" s="10">
        <v>12109.375</v>
      </c>
      <c r="E34" s="19">
        <v>41183</v>
      </c>
      <c r="F34" s="10">
        <v>10942.247477675983</v>
      </c>
      <c r="H34" s="18">
        <v>41395</v>
      </c>
      <c r="I34" s="10">
        <v>-10000</v>
      </c>
      <c r="K34" s="18">
        <v>41395</v>
      </c>
      <c r="L34" s="10">
        <v>-10000</v>
      </c>
      <c r="N34" s="122" t="e">
        <f>#REF!</f>
        <v>#REF!</v>
      </c>
      <c r="O34" s="10" t="e">
        <f>#REF!</f>
        <v>#REF!</v>
      </c>
      <c r="Q34" s="122" t="e">
        <f t="shared" si="0"/>
        <v>#REF!</v>
      </c>
      <c r="R34" s="10" t="e">
        <f>#REF!</f>
        <v>#REF!</v>
      </c>
    </row>
    <row r="35" spans="2:18" ht="16.149999999999999" x14ac:dyDescent="0.45">
      <c r="B35" s="19">
        <v>41199</v>
      </c>
      <c r="C35" s="10">
        <v>11768.707482993197</v>
      </c>
      <c r="E35" s="19">
        <v>41199</v>
      </c>
      <c r="F35" s="10">
        <v>10746.543778801843</v>
      </c>
      <c r="H35" s="19">
        <v>41395</v>
      </c>
      <c r="I35" s="10">
        <v>11025.641025641025</v>
      </c>
      <c r="K35" s="19">
        <v>41395</v>
      </c>
      <c r="L35" s="10">
        <v>10136.149764741216</v>
      </c>
      <c r="N35" s="122" t="e">
        <f>#REF!</f>
        <v>#REF!</v>
      </c>
      <c r="O35" s="10" t="e">
        <f>#REF!</f>
        <v>#REF!</v>
      </c>
      <c r="Q35" s="122" t="e">
        <f t="shared" si="0"/>
        <v>#REF!</v>
      </c>
      <c r="R35" s="10" t="e">
        <f>#REF!</f>
        <v>#REF!</v>
      </c>
    </row>
    <row r="36" spans="2:18" ht="16.149999999999999" x14ac:dyDescent="0.45">
      <c r="B36" s="16">
        <v>41214</v>
      </c>
      <c r="C36" s="10">
        <v>7500</v>
      </c>
      <c r="E36" s="16">
        <v>41214</v>
      </c>
      <c r="F36" s="10">
        <v>11178.118908382066</v>
      </c>
      <c r="H36" s="19">
        <v>41395</v>
      </c>
      <c r="I36" s="10">
        <v>10420.560747663552</v>
      </c>
      <c r="K36" s="19">
        <v>41395</v>
      </c>
      <c r="L36" s="10">
        <v>9687.5155248646224</v>
      </c>
      <c r="N36" s="122" t="e">
        <f>#REF!</f>
        <v>#REF!</v>
      </c>
      <c r="O36" s="10" t="e">
        <f>#REF!</f>
        <v>#REF!</v>
      </c>
      <c r="Q36" s="122" t="e">
        <f t="shared" si="0"/>
        <v>#REF!</v>
      </c>
      <c r="R36" s="10" t="e">
        <f>#REF!</f>
        <v>#REF!</v>
      </c>
    </row>
    <row r="37" spans="2:18" ht="16.149999999999999" x14ac:dyDescent="0.45">
      <c r="B37" s="6">
        <v>41214</v>
      </c>
      <c r="C37" s="10">
        <v>-10000</v>
      </c>
      <c r="E37" s="6">
        <v>41214</v>
      </c>
      <c r="F37" s="10">
        <v>-10000</v>
      </c>
      <c r="H37" s="18">
        <v>41426</v>
      </c>
      <c r="I37" s="10">
        <v>-10000</v>
      </c>
      <c r="K37" s="18">
        <v>41426</v>
      </c>
      <c r="L37" s="10">
        <v>-10000</v>
      </c>
      <c r="N37" s="122" t="e">
        <f>#REF!</f>
        <v>#REF!</v>
      </c>
      <c r="O37" s="10" t="e">
        <f>#REF!</f>
        <v>#REF!</v>
      </c>
      <c r="Q37" s="122" t="e">
        <f t="shared" si="0"/>
        <v>#REF!</v>
      </c>
      <c r="R37" s="10" t="e">
        <f>#REF!</f>
        <v>#REF!</v>
      </c>
    </row>
    <row r="38" spans="2:18" ht="16.149999999999999" x14ac:dyDescent="0.45">
      <c r="B38" s="18">
        <v>41214</v>
      </c>
      <c r="C38" s="10">
        <v>-10000</v>
      </c>
      <c r="E38" s="18">
        <v>41214</v>
      </c>
      <c r="F38" s="10">
        <v>-10000</v>
      </c>
      <c r="H38" s="19">
        <v>41426</v>
      </c>
      <c r="I38" s="10">
        <v>8175.1824817518245</v>
      </c>
      <c r="K38" s="19">
        <v>41426</v>
      </c>
      <c r="L38" s="10">
        <v>9843.8157341186379</v>
      </c>
      <c r="N38" s="122" t="e">
        <f>#REF!</f>
        <v>#REF!</v>
      </c>
      <c r="O38" s="10" t="e">
        <f>#REF!</f>
        <v>#REF!</v>
      </c>
      <c r="Q38" s="122" t="e">
        <f t="shared" si="0"/>
        <v>#REF!</v>
      </c>
      <c r="R38" s="10" t="e">
        <f>#REF!</f>
        <v>#REF!</v>
      </c>
    </row>
    <row r="39" spans="2:18" ht="16.149999999999999" x14ac:dyDescent="0.45">
      <c r="B39" s="19">
        <v>41214</v>
      </c>
      <c r="C39" s="10">
        <v>11840.579710144928</v>
      </c>
      <c r="E39" s="19">
        <v>41214</v>
      </c>
      <c r="F39" s="10">
        <v>11941.414389018262</v>
      </c>
      <c r="H39" s="19">
        <v>41436</v>
      </c>
      <c r="I39" s="10">
        <v>11438.356164383562</v>
      </c>
      <c r="K39" s="19">
        <v>41436</v>
      </c>
      <c r="L39" s="10">
        <v>9519.318527532705</v>
      </c>
      <c r="N39" s="122" t="e">
        <f>#REF!</f>
        <v>#REF!</v>
      </c>
      <c r="O39" s="10" t="e">
        <f>#REF!</f>
        <v>#REF!</v>
      </c>
      <c r="Q39" s="122" t="e">
        <f t="shared" si="0"/>
        <v>#REF!</v>
      </c>
      <c r="R39" s="10" t="e">
        <f>#REF!</f>
        <v>#REF!</v>
      </c>
    </row>
    <row r="40" spans="2:18" ht="16.149999999999999" x14ac:dyDescent="0.45">
      <c r="B40" s="18">
        <v>41244</v>
      </c>
      <c r="C40" s="10">
        <v>-10000</v>
      </c>
      <c r="E40" s="18">
        <v>41244</v>
      </c>
      <c r="F40" s="10">
        <v>-10000</v>
      </c>
      <c r="H40" s="18">
        <v>41456</v>
      </c>
      <c r="I40" s="10">
        <v>-10000</v>
      </c>
      <c r="K40" s="18">
        <v>41456</v>
      </c>
      <c r="L40" s="10">
        <v>-10000</v>
      </c>
      <c r="N40" s="122" t="e">
        <f>#REF!</f>
        <v>#REF!</v>
      </c>
      <c r="O40" s="10" t="e">
        <f>#REF!</f>
        <v>#REF!</v>
      </c>
      <c r="Q40" s="122" t="e">
        <f t="shared" si="0"/>
        <v>#REF!</v>
      </c>
      <c r="R40" s="10" t="e">
        <f>#REF!</f>
        <v>#REF!</v>
      </c>
    </row>
    <row r="41" spans="2:18" ht="16.149999999999999" x14ac:dyDescent="0.45">
      <c r="B41" s="19">
        <v>41244</v>
      </c>
      <c r="C41" s="10">
        <v>10972.222222222223</v>
      </c>
      <c r="E41" s="19">
        <v>41244</v>
      </c>
      <c r="F41" s="10">
        <v>10892.586989409985</v>
      </c>
      <c r="H41" s="19">
        <v>41495</v>
      </c>
      <c r="I41" s="10">
        <v>11173.913043478262</v>
      </c>
      <c r="K41" s="19">
        <v>41495</v>
      </c>
      <c r="L41" s="10">
        <v>9209.925558312656</v>
      </c>
      <c r="N41" s="122" t="e">
        <f>#REF!</f>
        <v>#REF!</v>
      </c>
      <c r="O41" s="10" t="e">
        <f>#REF!</f>
        <v>#REF!</v>
      </c>
      <c r="Q41" s="122" t="e">
        <f t="shared" si="0"/>
        <v>#REF!</v>
      </c>
      <c r="R41" s="10" t="e">
        <f>#REF!</f>
        <v>#REF!</v>
      </c>
    </row>
    <row r="42" spans="2:18" ht="16.149999999999999" x14ac:dyDescent="0.45">
      <c r="B42" s="19">
        <v>41266</v>
      </c>
      <c r="C42" s="10">
        <v>8651.1627906976737</v>
      </c>
      <c r="E42" s="19">
        <v>41266</v>
      </c>
      <c r="F42" s="10">
        <v>10043.922369765065</v>
      </c>
      <c r="H42" s="18">
        <v>41518</v>
      </c>
      <c r="I42" s="10">
        <v>-10000</v>
      </c>
      <c r="K42" s="18">
        <v>41518</v>
      </c>
      <c r="L42" s="10">
        <v>-10000</v>
      </c>
      <c r="N42" s="122" t="e">
        <f>#REF!</f>
        <v>#REF!</v>
      </c>
      <c r="O42" s="10" t="e">
        <f>#REF!</f>
        <v>#REF!</v>
      </c>
      <c r="Q42" s="122" t="e">
        <f t="shared" si="0"/>
        <v>#REF!</v>
      </c>
      <c r="R42" s="10" t="e">
        <f>#REF!</f>
        <v>#REF!</v>
      </c>
    </row>
    <row r="43" spans="2:18" ht="16.149999999999999" x14ac:dyDescent="0.45">
      <c r="B43" s="6">
        <v>41275</v>
      </c>
      <c r="C43" s="21">
        <v>-10000</v>
      </c>
      <c r="E43" s="6">
        <v>41275</v>
      </c>
      <c r="F43" s="21">
        <v>-10000</v>
      </c>
      <c r="H43" s="18">
        <v>41518</v>
      </c>
      <c r="I43" s="10">
        <v>-10000</v>
      </c>
      <c r="K43" s="18">
        <v>41518</v>
      </c>
      <c r="L43" s="10">
        <v>-10000</v>
      </c>
      <c r="N43" s="122" t="e">
        <f>#REF!</f>
        <v>#REF!</v>
      </c>
      <c r="O43" s="10" t="e">
        <f>#REF!</f>
        <v>#REF!</v>
      </c>
      <c r="Q43" s="122" t="e">
        <f t="shared" si="0"/>
        <v>#REF!</v>
      </c>
      <c r="R43" s="10" t="e">
        <f>#REF!</f>
        <v>#REF!</v>
      </c>
    </row>
    <row r="44" spans="2:18" ht="16.149999999999999" x14ac:dyDescent="0.45">
      <c r="B44" s="18">
        <v>41275</v>
      </c>
      <c r="C44" s="10">
        <v>-10000</v>
      </c>
      <c r="E44" s="18">
        <v>41275</v>
      </c>
      <c r="F44" s="10">
        <v>-10000</v>
      </c>
      <c r="H44" s="18">
        <v>41548</v>
      </c>
      <c r="I44" s="10">
        <v>-10000</v>
      </c>
      <c r="K44" s="18">
        <v>41548</v>
      </c>
      <c r="L44" s="10">
        <v>-10000</v>
      </c>
      <c r="N44" s="122" t="e">
        <f>#REF!</f>
        <v>#REF!</v>
      </c>
      <c r="O44" s="10" t="e">
        <f>#REF!</f>
        <v>#REF!</v>
      </c>
      <c r="Q44" s="122" t="e">
        <f t="shared" si="0"/>
        <v>#REF!</v>
      </c>
      <c r="R44" s="10" t="e">
        <f>#REF!</f>
        <v>#REF!</v>
      </c>
    </row>
    <row r="45" spans="2:18" ht="16.149999999999999" x14ac:dyDescent="0.45">
      <c r="B45" s="18">
        <v>41275</v>
      </c>
      <c r="C45" s="10">
        <v>-10000</v>
      </c>
      <c r="E45" s="18">
        <v>41275</v>
      </c>
      <c r="F45" s="10">
        <v>-10000</v>
      </c>
      <c r="H45" s="18">
        <v>41579</v>
      </c>
      <c r="I45" s="10">
        <v>-10000</v>
      </c>
      <c r="K45" s="18">
        <v>41579</v>
      </c>
      <c r="L45" s="10">
        <v>-10000</v>
      </c>
      <c r="N45" s="122" t="e">
        <f>#REF!</f>
        <v>#REF!</v>
      </c>
      <c r="O45" s="10" t="e">
        <f>#REF!</f>
        <v>#REF!</v>
      </c>
      <c r="Q45" s="122" t="e">
        <f t="shared" si="0"/>
        <v>#REF!</v>
      </c>
      <c r="R45" s="10" t="e">
        <f>#REF!</f>
        <v>#REF!</v>
      </c>
    </row>
    <row r="46" spans="2:18" ht="16.149999999999999" x14ac:dyDescent="0.45">
      <c r="B46" s="19">
        <v>41294</v>
      </c>
      <c r="C46" s="10">
        <v>11525.423728813559</v>
      </c>
      <c r="E46" s="19">
        <v>41294</v>
      </c>
      <c r="F46" s="10">
        <v>10717.675286590242</v>
      </c>
      <c r="H46" s="19">
        <v>41579</v>
      </c>
      <c r="I46" s="10">
        <v>11791.044776119403</v>
      </c>
      <c r="K46" s="19">
        <v>41579</v>
      </c>
      <c r="L46" s="10">
        <v>10452.335123087832</v>
      </c>
      <c r="N46" s="122" t="e">
        <f>#REF!</f>
        <v>#REF!</v>
      </c>
      <c r="O46" s="10" t="e">
        <f>#REF!</f>
        <v>#REF!</v>
      </c>
      <c r="Q46" s="122" t="e">
        <f t="shared" si="0"/>
        <v>#REF!</v>
      </c>
      <c r="R46" s="10" t="e">
        <f>#REF!</f>
        <v>#REF!</v>
      </c>
    </row>
    <row r="47" spans="2:18" ht="16.149999999999999" x14ac:dyDescent="0.45">
      <c r="B47" s="16">
        <v>41306</v>
      </c>
      <c r="C47" s="10">
        <v>7400</v>
      </c>
      <c r="E47" s="16">
        <v>41306</v>
      </c>
      <c r="F47" s="10">
        <v>11820.663714129709</v>
      </c>
      <c r="H47" s="19">
        <v>41594</v>
      </c>
      <c r="I47" s="10">
        <v>12571.428571428572</v>
      </c>
      <c r="K47" s="19">
        <v>41594</v>
      </c>
      <c r="L47" s="10">
        <v>10116.087065298972</v>
      </c>
      <c r="N47" s="122" t="e">
        <f>#REF!</f>
        <v>#REF!</v>
      </c>
      <c r="O47" s="10" t="e">
        <f>#REF!</f>
        <v>#REF!</v>
      </c>
      <c r="Q47" s="122" t="e">
        <f t="shared" si="0"/>
        <v>#REF!</v>
      </c>
      <c r="R47" s="10" t="e">
        <f>#REF!</f>
        <v>#REF!</v>
      </c>
    </row>
    <row r="48" spans="2:18" ht="16.149999999999999" x14ac:dyDescent="0.45">
      <c r="B48" s="6">
        <v>41306</v>
      </c>
      <c r="C48" s="10">
        <v>-10000</v>
      </c>
      <c r="E48" s="6">
        <v>41306</v>
      </c>
      <c r="F48" s="10">
        <v>-10000</v>
      </c>
      <c r="H48" s="18">
        <v>41597</v>
      </c>
      <c r="I48" s="10">
        <v>-10000</v>
      </c>
      <c r="K48" s="18">
        <v>41597</v>
      </c>
      <c r="L48" s="10">
        <v>-10000</v>
      </c>
      <c r="N48" s="122" t="e">
        <f>#REF!</f>
        <v>#REF!</v>
      </c>
      <c r="O48" s="10" t="e">
        <f>#REF!</f>
        <v>#REF!</v>
      </c>
      <c r="Q48" s="122" t="e">
        <f t="shared" si="0"/>
        <v>#REF!</v>
      </c>
      <c r="R48" s="10" t="e">
        <f>#REF!</f>
        <v>#REF!</v>
      </c>
    </row>
    <row r="49" spans="2:20" ht="16.149999999999999" x14ac:dyDescent="0.45">
      <c r="B49" s="18">
        <v>41334</v>
      </c>
      <c r="C49" s="10">
        <v>-10000</v>
      </c>
      <c r="E49" s="18">
        <v>41334</v>
      </c>
      <c r="F49" s="10">
        <v>-10000</v>
      </c>
      <c r="H49" s="19">
        <v>41609</v>
      </c>
      <c r="I49" s="10">
        <v>10741.839762611276</v>
      </c>
      <c r="K49" s="19">
        <v>41609</v>
      </c>
      <c r="L49" s="10">
        <v>10731.484767070511</v>
      </c>
      <c r="N49" s="122" t="e">
        <f>#REF!</f>
        <v>#REF!</v>
      </c>
      <c r="O49" s="10" t="e">
        <f>#REF!</f>
        <v>#REF!</v>
      </c>
      <c r="Q49" s="122" t="e">
        <f t="shared" si="0"/>
        <v>#REF!</v>
      </c>
      <c r="R49" s="10" t="e">
        <f>#REF!</f>
        <v>#REF!</v>
      </c>
    </row>
    <row r="50" spans="2:20" ht="16.149999999999999" x14ac:dyDescent="0.45">
      <c r="B50" s="18">
        <v>41334</v>
      </c>
      <c r="C50" s="10">
        <v>-10000</v>
      </c>
      <c r="E50" s="18">
        <v>41334</v>
      </c>
      <c r="F50" s="10">
        <v>-10000</v>
      </c>
      <c r="H50" s="19">
        <v>41616</v>
      </c>
      <c r="I50" s="10">
        <v>12030.30303030303</v>
      </c>
      <c r="K50" s="19">
        <v>41616</v>
      </c>
      <c r="L50" s="10">
        <v>10227.662178702571</v>
      </c>
      <c r="N50" s="122" t="e">
        <f>#REF!</f>
        <v>#REF!</v>
      </c>
      <c r="O50" s="10" t="e">
        <f>#REF!</f>
        <v>#REF!</v>
      </c>
      <c r="Q50" s="122" t="e">
        <f t="shared" si="0"/>
        <v>#REF!</v>
      </c>
      <c r="R50" s="10" t="e">
        <f>#REF!</f>
        <v>#REF!</v>
      </c>
    </row>
    <row r="51" spans="2:20" ht="16.149999999999999" x14ac:dyDescent="0.45">
      <c r="B51" s="6">
        <v>41365</v>
      </c>
      <c r="C51" s="10">
        <v>-10000</v>
      </c>
      <c r="E51" s="6">
        <v>41365</v>
      </c>
      <c r="F51" s="10">
        <v>-10000</v>
      </c>
      <c r="H51" s="18">
        <v>41659</v>
      </c>
      <c r="I51" s="10">
        <v>-10000</v>
      </c>
      <c r="K51" s="18">
        <v>41659</v>
      </c>
      <c r="L51" s="10">
        <v>-10000</v>
      </c>
      <c r="N51" s="122" t="e">
        <f>#REF!</f>
        <v>#REF!</v>
      </c>
      <c r="O51" s="10" t="e">
        <f>#REF!</f>
        <v>#REF!</v>
      </c>
      <c r="Q51" s="122" t="e">
        <f t="shared" si="0"/>
        <v>#REF!</v>
      </c>
      <c r="R51" s="10" t="e">
        <f>#REF!</f>
        <v>#REF!</v>
      </c>
    </row>
    <row r="52" spans="2:20" ht="16.149999999999999" x14ac:dyDescent="0.45">
      <c r="B52" s="18">
        <v>41365</v>
      </c>
      <c r="C52" s="10">
        <v>-10000</v>
      </c>
      <c r="E52" s="18">
        <v>41365</v>
      </c>
      <c r="F52" s="10">
        <v>-10000</v>
      </c>
      <c r="H52" s="18">
        <v>41679</v>
      </c>
      <c r="I52" s="10">
        <v>-10000</v>
      </c>
      <c r="K52" s="18">
        <v>41679</v>
      </c>
      <c r="L52" s="10">
        <v>-10000</v>
      </c>
      <c r="N52" s="122" t="e">
        <f>#REF!</f>
        <v>#REF!</v>
      </c>
      <c r="O52" s="10" t="e">
        <f>#REF!</f>
        <v>#REF!</v>
      </c>
      <c r="Q52" s="122" t="e">
        <f t="shared" si="0"/>
        <v>#REF!</v>
      </c>
      <c r="R52" s="10" t="e">
        <f>#REF!</f>
        <v>#REF!</v>
      </c>
    </row>
    <row r="53" spans="2:20" ht="16.149999999999999" x14ac:dyDescent="0.45">
      <c r="B53" s="19">
        <v>41370</v>
      </c>
      <c r="C53" s="10">
        <v>11453.488372093023</v>
      </c>
      <c r="E53" s="19">
        <v>41370</v>
      </c>
      <c r="F53" s="10">
        <v>9571.2825753704656</v>
      </c>
      <c r="H53" s="19">
        <v>41718</v>
      </c>
      <c r="I53" s="10">
        <v>10833.333333333334</v>
      </c>
      <c r="K53" s="19">
        <v>41718</v>
      </c>
      <c r="L53" s="10">
        <v>10378.335137170016</v>
      </c>
      <c r="N53" s="122" t="e">
        <f>#REF!</f>
        <v>#REF!</v>
      </c>
      <c r="O53" s="10" t="e">
        <f>#REF!</f>
        <v>#REF!</v>
      </c>
      <c r="Q53" s="122" t="e">
        <f t="shared" si="0"/>
        <v>#REF!</v>
      </c>
      <c r="R53" s="10" t="e">
        <f>#REF!</f>
        <v>#REF!</v>
      </c>
    </row>
    <row r="54" spans="2:20" ht="16.149999999999999" x14ac:dyDescent="0.45">
      <c r="B54" s="6">
        <v>41395</v>
      </c>
      <c r="C54" s="10">
        <v>-10000</v>
      </c>
      <c r="E54" s="6">
        <v>41395</v>
      </c>
      <c r="F54" s="10">
        <v>-10000</v>
      </c>
      <c r="H54" s="18">
        <v>41724</v>
      </c>
      <c r="I54" s="10">
        <v>-10000</v>
      </c>
      <c r="K54" s="18">
        <v>41724</v>
      </c>
      <c r="L54" s="10">
        <v>-10000</v>
      </c>
      <c r="N54" s="122" t="e">
        <f>#REF!</f>
        <v>#REF!</v>
      </c>
      <c r="O54" s="10" t="e">
        <f>#REF!</f>
        <v>#REF!</v>
      </c>
      <c r="Q54" s="122" t="e">
        <f t="shared" si="0"/>
        <v>#REF!</v>
      </c>
      <c r="R54" s="10" t="e">
        <f>#REF!</f>
        <v>#REF!</v>
      </c>
    </row>
    <row r="55" spans="2:20" ht="16.149999999999999" x14ac:dyDescent="0.45">
      <c r="B55" s="18">
        <v>41395</v>
      </c>
      <c r="C55" s="10">
        <v>-10000</v>
      </c>
      <c r="E55" s="18">
        <v>41395</v>
      </c>
      <c r="F55" s="10">
        <v>-10000</v>
      </c>
      <c r="H55" s="19">
        <v>41730</v>
      </c>
      <c r="I55" s="10">
        <v>17166.666666666664</v>
      </c>
      <c r="K55" s="19">
        <v>41730</v>
      </c>
      <c r="L55" s="10">
        <v>13536.423841059604</v>
      </c>
      <c r="N55" s="122" t="e">
        <f>#REF!</f>
        <v>#REF!</v>
      </c>
      <c r="O55" s="10" t="e">
        <f>#REF!</f>
        <v>#REF!</v>
      </c>
      <c r="Q55" s="122" t="e">
        <f t="shared" si="0"/>
        <v>#REF!</v>
      </c>
      <c r="R55" s="10" t="e">
        <f>#REF!</f>
        <v>#REF!</v>
      </c>
    </row>
    <row r="56" spans="2:20" ht="16.149999999999999" x14ac:dyDescent="0.45">
      <c r="B56" s="19">
        <v>41395</v>
      </c>
      <c r="C56" s="10">
        <v>11025.641025641025</v>
      </c>
      <c r="E56" s="19">
        <v>41395</v>
      </c>
      <c r="F56" s="10">
        <v>10136.149764741216</v>
      </c>
      <c r="H56" s="19">
        <v>41730</v>
      </c>
      <c r="I56" s="10">
        <v>11753.554502369669</v>
      </c>
      <c r="K56" s="19">
        <v>41730</v>
      </c>
      <c r="L56" s="10">
        <v>12244.215522355858</v>
      </c>
      <c r="N56" s="122" t="e">
        <f>#REF!</f>
        <v>#REF!</v>
      </c>
      <c r="O56" s="10" t="e">
        <f>#REF!</f>
        <v>#REF!</v>
      </c>
      <c r="Q56" s="122" t="e">
        <f t="shared" si="0"/>
        <v>#REF!</v>
      </c>
      <c r="R56" s="10" t="e">
        <f>#REF!</f>
        <v>#REF!</v>
      </c>
    </row>
    <row r="57" spans="2:20" ht="16.149999999999999" x14ac:dyDescent="0.45">
      <c r="B57" s="19">
        <v>41395</v>
      </c>
      <c r="C57" s="10">
        <v>10420.560747663552</v>
      </c>
      <c r="E57" s="19">
        <v>41395</v>
      </c>
      <c r="F57" s="10">
        <v>9687.5155248646224</v>
      </c>
      <c r="H57" s="18">
        <v>41747</v>
      </c>
      <c r="I57" s="10">
        <v>-10000</v>
      </c>
      <c r="K57" s="18">
        <v>41747</v>
      </c>
      <c r="L57" s="10">
        <v>-10000</v>
      </c>
      <c r="N57" s="122" t="e">
        <f>#REF!</f>
        <v>#REF!</v>
      </c>
      <c r="O57" s="10" t="e">
        <f>#REF!</f>
        <v>#REF!</v>
      </c>
      <c r="Q57" s="122" t="e">
        <f t="shared" si="0"/>
        <v>#REF!</v>
      </c>
      <c r="R57" s="10" t="e">
        <f>#REF!</f>
        <v>#REF!</v>
      </c>
    </row>
    <row r="58" spans="2:20" ht="16.149999999999999" x14ac:dyDescent="0.45">
      <c r="B58" s="18">
        <v>41426</v>
      </c>
      <c r="C58" s="10">
        <v>-10000</v>
      </c>
      <c r="E58" s="18">
        <v>41426</v>
      </c>
      <c r="F58" s="10">
        <v>-10000</v>
      </c>
      <c r="H58" s="19">
        <v>41787</v>
      </c>
      <c r="I58" s="10">
        <v>12571.428571428572</v>
      </c>
      <c r="K58" s="19">
        <v>41787</v>
      </c>
      <c r="L58" s="10">
        <v>12037.254901960783</v>
      </c>
      <c r="N58" s="122" t="e">
        <f>#REF!</f>
        <v>#REF!</v>
      </c>
      <c r="O58" s="10" t="e">
        <f>#REF!</f>
        <v>#REF!</v>
      </c>
      <c r="Q58" s="122" t="e">
        <f t="shared" si="0"/>
        <v>#REF!</v>
      </c>
      <c r="R58" s="10" t="e">
        <f>#REF!</f>
        <v>#REF!</v>
      </c>
    </row>
    <row r="59" spans="2:20" ht="16.149999999999999" x14ac:dyDescent="0.45">
      <c r="B59" s="19">
        <v>41426</v>
      </c>
      <c r="C59" s="10">
        <v>8175.1824817518245</v>
      </c>
      <c r="E59" s="19">
        <v>41426</v>
      </c>
      <c r="F59" s="10">
        <v>9843.8157341186379</v>
      </c>
      <c r="H59" s="19">
        <v>41807</v>
      </c>
      <c r="I59" s="10">
        <v>12983.606557377048</v>
      </c>
      <c r="K59" s="19">
        <v>41807</v>
      </c>
      <c r="L59" s="10">
        <v>11370.461127199822</v>
      </c>
      <c r="N59" s="122" t="e">
        <f>#REF!</f>
        <v>#REF!</v>
      </c>
      <c r="O59" s="10" t="e">
        <f>#REF!</f>
        <v>#REF!</v>
      </c>
      <c r="Q59" s="122" t="e">
        <f t="shared" si="0"/>
        <v>#REF!</v>
      </c>
      <c r="R59" s="10" t="e">
        <f>#REF!</f>
        <v>#REF!</v>
      </c>
    </row>
    <row r="60" spans="2:20" ht="16.149999999999999" x14ac:dyDescent="0.45">
      <c r="B60" s="19">
        <v>41436</v>
      </c>
      <c r="C60" s="10">
        <v>11438.356164383562</v>
      </c>
      <c r="E60" s="19">
        <v>41436</v>
      </c>
      <c r="F60" s="10">
        <v>9519.318527532705</v>
      </c>
      <c r="H60" s="19">
        <v>41809</v>
      </c>
      <c r="I60" s="10">
        <v>20093.457943925234</v>
      </c>
      <c r="K60" s="19">
        <v>41809</v>
      </c>
      <c r="L60" s="10">
        <v>12253.892215568862</v>
      </c>
      <c r="N60" s="122" t="e">
        <f>#REF!</f>
        <v>#REF!</v>
      </c>
      <c r="O60" s="10" t="e">
        <f>#REF!</f>
        <v>#REF!</v>
      </c>
      <c r="Q60" s="122" t="e">
        <f t="shared" si="0"/>
        <v>#REF!</v>
      </c>
      <c r="R60" s="10" t="e">
        <f>#REF!</f>
        <v>#REF!</v>
      </c>
    </row>
    <row r="61" spans="2:20" ht="16.149999999999999" x14ac:dyDescent="0.45">
      <c r="B61" s="6">
        <v>41456</v>
      </c>
      <c r="C61" s="10">
        <v>-10000</v>
      </c>
      <c r="E61" s="6">
        <v>41456</v>
      </c>
      <c r="F61" s="10">
        <v>-10000</v>
      </c>
      <c r="H61" s="19">
        <v>41816</v>
      </c>
      <c r="I61" s="10">
        <v>10874.31693989071</v>
      </c>
      <c r="K61" s="19">
        <v>41816</v>
      </c>
      <c r="L61" s="10">
        <v>11029.080759881155</v>
      </c>
      <c r="N61" s="122" t="e">
        <f>#REF!</f>
        <v>#REF!</v>
      </c>
      <c r="O61" s="10" t="e">
        <f>#REF!</f>
        <v>#REF!</v>
      </c>
      <c r="Q61" s="122" t="e">
        <f t="shared" si="0"/>
        <v>#REF!</v>
      </c>
      <c r="R61" s="10" t="e">
        <f>#REF!</f>
        <v>#REF!</v>
      </c>
      <c r="T61">
        <v>0</v>
      </c>
    </row>
    <row r="62" spans="2:20" ht="16.149999999999999" x14ac:dyDescent="0.45">
      <c r="B62" s="18">
        <v>41456</v>
      </c>
      <c r="C62" s="10">
        <v>-10000</v>
      </c>
      <c r="E62" s="18">
        <v>41456</v>
      </c>
      <c r="F62" s="10">
        <v>-10000</v>
      </c>
      <c r="H62" s="18">
        <v>41821</v>
      </c>
      <c r="I62" s="10">
        <v>-10000</v>
      </c>
      <c r="K62" s="18">
        <v>41821</v>
      </c>
      <c r="L62" s="10">
        <v>-10000</v>
      </c>
      <c r="N62" s="122" t="e">
        <f>#REF!</f>
        <v>#REF!</v>
      </c>
      <c r="O62" s="10" t="e">
        <f>#REF!</f>
        <v>#REF!</v>
      </c>
      <c r="Q62" s="122" t="e">
        <f t="shared" si="0"/>
        <v>#REF!</v>
      </c>
      <c r="R62" s="10" t="e">
        <f>#REF!</f>
        <v>#REF!</v>
      </c>
    </row>
    <row r="63" spans="2:20" ht="16.149999999999999" x14ac:dyDescent="0.45">
      <c r="B63" s="6">
        <v>41487</v>
      </c>
      <c r="C63" s="10">
        <v>-10000</v>
      </c>
      <c r="E63" s="6">
        <v>41487</v>
      </c>
      <c r="F63" s="10">
        <v>-10000</v>
      </c>
      <c r="H63" s="18">
        <v>41931</v>
      </c>
      <c r="I63" s="10">
        <v>-10000</v>
      </c>
      <c r="K63" s="18">
        <v>41931</v>
      </c>
      <c r="L63" s="10">
        <v>-10000</v>
      </c>
      <c r="N63" s="122" t="e">
        <f>#REF!</f>
        <v>#REF!</v>
      </c>
      <c r="O63" s="10" t="e">
        <f>#REF!</f>
        <v>#REF!</v>
      </c>
      <c r="Q63" s="122" t="e">
        <f t="shared" si="0"/>
        <v>#REF!</v>
      </c>
      <c r="R63" s="10" t="e">
        <f>#REF!</f>
        <v>#REF!</v>
      </c>
    </row>
    <row r="64" spans="2:20" ht="16.149999999999999" x14ac:dyDescent="0.45">
      <c r="B64" s="6">
        <v>41487</v>
      </c>
      <c r="C64" s="10">
        <v>6750</v>
      </c>
      <c r="E64" s="6">
        <v>41487</v>
      </c>
      <c r="F64" s="10">
        <v>9107.507089199542</v>
      </c>
      <c r="H64" s="19">
        <v>41933</v>
      </c>
      <c r="I64" s="10">
        <v>9186.0465116279065</v>
      </c>
      <c r="K64" s="19">
        <v>41933</v>
      </c>
      <c r="L64" s="10">
        <v>10054.861899356792</v>
      </c>
      <c r="N64" s="122" t="e">
        <f>#REF!</f>
        <v>#REF!</v>
      </c>
      <c r="O64" s="10" t="e">
        <f>#REF!</f>
        <v>#REF!</v>
      </c>
      <c r="Q64" s="122" t="e">
        <f t="shared" si="0"/>
        <v>#REF!</v>
      </c>
      <c r="R64" s="10" t="e">
        <f>#REF!</f>
        <v>#REF!</v>
      </c>
    </row>
    <row r="65" spans="2:18" ht="16.149999999999999" x14ac:dyDescent="0.45">
      <c r="B65" s="19">
        <v>41495</v>
      </c>
      <c r="C65" s="10">
        <v>11173.913043478262</v>
      </c>
      <c r="E65" s="19">
        <v>41495</v>
      </c>
      <c r="F65" s="10">
        <v>9209.925558312656</v>
      </c>
      <c r="H65" s="18">
        <v>41942</v>
      </c>
      <c r="I65" s="10">
        <v>-10000</v>
      </c>
      <c r="K65" s="18">
        <v>41942</v>
      </c>
      <c r="L65" s="10">
        <v>-10000</v>
      </c>
      <c r="N65" s="122" t="e">
        <f>#REF!</f>
        <v>#REF!</v>
      </c>
      <c r="O65" s="10" t="e">
        <f>#REF!</f>
        <v>#REF!</v>
      </c>
      <c r="Q65" s="122" t="e">
        <f t="shared" si="0"/>
        <v>#REF!</v>
      </c>
      <c r="R65" s="10" t="e">
        <f>#REF!</f>
        <v>#REF!</v>
      </c>
    </row>
    <row r="66" spans="2:18" ht="16.149999999999999" x14ac:dyDescent="0.45">
      <c r="B66" s="18">
        <v>41518</v>
      </c>
      <c r="C66" s="10">
        <v>-10000</v>
      </c>
      <c r="E66" s="18">
        <v>41518</v>
      </c>
      <c r="F66" s="10">
        <v>-10000</v>
      </c>
      <c r="H66" s="18">
        <v>42005</v>
      </c>
      <c r="I66" s="10">
        <v>-10000</v>
      </c>
      <c r="K66" s="18">
        <v>42005</v>
      </c>
      <c r="L66" s="10">
        <v>-10000</v>
      </c>
      <c r="N66" s="122" t="e">
        <f>#REF!</f>
        <v>#REF!</v>
      </c>
      <c r="O66" s="10" t="e">
        <f>#REF!</f>
        <v>#REF!</v>
      </c>
      <c r="Q66" s="122" t="e">
        <f t="shared" si="0"/>
        <v>#REF!</v>
      </c>
      <c r="R66" s="10" t="e">
        <f>#REF!</f>
        <v>#REF!</v>
      </c>
    </row>
    <row r="67" spans="2:18" ht="16.149999999999999" x14ac:dyDescent="0.45">
      <c r="B67" s="18">
        <v>41518</v>
      </c>
      <c r="C67" s="10">
        <v>-10000</v>
      </c>
      <c r="E67" s="18">
        <v>41518</v>
      </c>
      <c r="F67" s="10">
        <v>-10000</v>
      </c>
      <c r="H67" s="19">
        <v>42050</v>
      </c>
      <c r="I67" s="10">
        <v>11636.363636363638</v>
      </c>
      <c r="K67" s="19">
        <v>42050</v>
      </c>
      <c r="L67" s="10">
        <v>10455.752529964831</v>
      </c>
      <c r="N67" s="122" t="e">
        <f>#REF!</f>
        <v>#REF!</v>
      </c>
      <c r="O67" s="10" t="e">
        <f>#REF!</f>
        <v>#REF!</v>
      </c>
      <c r="Q67" s="122" t="e">
        <f t="shared" si="0"/>
        <v>#REF!</v>
      </c>
      <c r="R67" s="10" t="e">
        <f>#REF!</f>
        <v>#REF!</v>
      </c>
    </row>
    <row r="68" spans="2:18" ht="16.149999999999999" x14ac:dyDescent="0.45">
      <c r="B68" s="16">
        <v>41548</v>
      </c>
      <c r="C68" s="10">
        <v>11185.185185185186</v>
      </c>
      <c r="E68" s="16">
        <v>41548</v>
      </c>
      <c r="F68" s="10">
        <v>11736.12671309818</v>
      </c>
      <c r="H68" s="19">
        <v>42121</v>
      </c>
      <c r="I68" s="10">
        <v>14516.129032258064</v>
      </c>
      <c r="K68" s="19">
        <v>42121</v>
      </c>
      <c r="L68" s="10">
        <v>9880.0305376813176</v>
      </c>
      <c r="N68" s="122" t="e">
        <f>#REF!</f>
        <v>#REF!</v>
      </c>
      <c r="O68" s="10" t="e">
        <f>#REF!</f>
        <v>#REF!</v>
      </c>
      <c r="Q68" s="122" t="e">
        <f t="shared" si="0"/>
        <v>#REF!</v>
      </c>
      <c r="R68" s="10" t="e">
        <f>#REF!</f>
        <v>#REF!</v>
      </c>
    </row>
    <row r="69" spans="2:18" ht="16.149999999999999" x14ac:dyDescent="0.45">
      <c r="B69" s="6">
        <v>41548</v>
      </c>
      <c r="C69" s="10">
        <v>-10000</v>
      </c>
      <c r="E69" s="6">
        <v>41548</v>
      </c>
      <c r="F69" s="10">
        <v>-10000</v>
      </c>
      <c r="H69" s="18">
        <v>42156</v>
      </c>
      <c r="I69" s="10">
        <v>-10000</v>
      </c>
      <c r="K69" s="18">
        <v>42156</v>
      </c>
      <c r="L69" s="10">
        <v>-10000</v>
      </c>
      <c r="N69" s="122" t="e">
        <f>#REF!</f>
        <v>#REF!</v>
      </c>
      <c r="O69" s="10" t="e">
        <f>#REF!</f>
        <v>#REF!</v>
      </c>
      <c r="Q69" s="122" t="e">
        <f t="shared" ref="Q69:Q129" si="1">N69</f>
        <v>#REF!</v>
      </c>
      <c r="R69" s="10" t="e">
        <f>#REF!</f>
        <v>#REF!</v>
      </c>
    </row>
    <row r="70" spans="2:18" ht="16.149999999999999" x14ac:dyDescent="0.45">
      <c r="B70" s="18">
        <v>41548</v>
      </c>
      <c r="C70" s="10">
        <v>-10000</v>
      </c>
      <c r="E70" s="18">
        <v>41548</v>
      </c>
      <c r="F70" s="10">
        <v>-10000</v>
      </c>
      <c r="H70" s="19">
        <v>42167</v>
      </c>
      <c r="I70" s="10">
        <v>12018.348623853211</v>
      </c>
      <c r="K70" s="19">
        <v>42167</v>
      </c>
      <c r="L70" s="10">
        <v>10356.247060667816</v>
      </c>
      <c r="N70" s="122" t="e">
        <f>#REF!</f>
        <v>#REF!</v>
      </c>
      <c r="O70" s="10" t="e">
        <f>#REF!</f>
        <v>#REF!</v>
      </c>
      <c r="Q70" s="122" t="e">
        <f t="shared" si="1"/>
        <v>#REF!</v>
      </c>
      <c r="R70" s="10" t="e">
        <f>#REF!</f>
        <v>#REF!</v>
      </c>
    </row>
    <row r="71" spans="2:18" ht="16.149999999999999" x14ac:dyDescent="0.45">
      <c r="B71" s="6">
        <v>41579</v>
      </c>
      <c r="C71" s="10">
        <v>-10000</v>
      </c>
      <c r="E71" s="6">
        <v>41579</v>
      </c>
      <c r="F71" s="10">
        <v>-10000</v>
      </c>
      <c r="H71" s="18">
        <v>42211</v>
      </c>
      <c r="I71" s="10">
        <v>-10000</v>
      </c>
      <c r="K71" s="18">
        <v>42211</v>
      </c>
      <c r="L71" s="10">
        <v>-10000</v>
      </c>
      <c r="N71" s="122" t="e">
        <f>#REF!</f>
        <v>#REF!</v>
      </c>
      <c r="O71" s="10" t="e">
        <f>#REF!</f>
        <v>#REF!</v>
      </c>
      <c r="Q71" s="122" t="e">
        <f t="shared" si="1"/>
        <v>#REF!</v>
      </c>
      <c r="R71" s="10" t="e">
        <f>#REF!</f>
        <v>#REF!</v>
      </c>
    </row>
    <row r="72" spans="2:18" ht="16.149999999999999" x14ac:dyDescent="0.45">
      <c r="B72" s="18">
        <v>41579</v>
      </c>
      <c r="C72" s="10">
        <v>-10000</v>
      </c>
      <c r="E72" s="18">
        <v>41579</v>
      </c>
      <c r="F72" s="10">
        <v>-10000</v>
      </c>
      <c r="H72" s="18">
        <v>42381</v>
      </c>
      <c r="I72" s="10">
        <v>-10000</v>
      </c>
      <c r="K72" s="18">
        <v>42381</v>
      </c>
      <c r="L72" s="10">
        <v>-10000</v>
      </c>
      <c r="N72" s="122" t="e">
        <f>#REF!</f>
        <v>#REF!</v>
      </c>
      <c r="O72" s="10" t="e">
        <f>#REF!</f>
        <v>#REF!</v>
      </c>
      <c r="Q72" s="122" t="e">
        <f t="shared" si="1"/>
        <v>#REF!</v>
      </c>
      <c r="R72" s="10" t="e">
        <f>#REF!</f>
        <v>#REF!</v>
      </c>
    </row>
    <row r="73" spans="2:18" ht="16.149999999999999" x14ac:dyDescent="0.45">
      <c r="B73" s="19">
        <v>41579</v>
      </c>
      <c r="C73" s="10">
        <v>11791.044776119403</v>
      </c>
      <c r="E73" s="19">
        <v>41579</v>
      </c>
      <c r="F73" s="10">
        <v>10452.335123087832</v>
      </c>
      <c r="H73" s="18">
        <v>42502</v>
      </c>
      <c r="I73" s="10">
        <v>-10000</v>
      </c>
      <c r="K73" s="18">
        <v>42502</v>
      </c>
      <c r="L73" s="10">
        <v>-10000</v>
      </c>
      <c r="N73" s="122" t="e">
        <f>#REF!</f>
        <v>#REF!</v>
      </c>
      <c r="O73" s="10" t="e">
        <f>#REF!</f>
        <v>#REF!</v>
      </c>
      <c r="Q73" s="122" t="e">
        <f t="shared" si="1"/>
        <v>#REF!</v>
      </c>
      <c r="R73" s="10" t="e">
        <f>#REF!</f>
        <v>#REF!</v>
      </c>
    </row>
    <row r="74" spans="2:18" ht="16.149999999999999" x14ac:dyDescent="0.45">
      <c r="B74" s="19">
        <v>41594</v>
      </c>
      <c r="C74" s="10">
        <v>12571.428571428572</v>
      </c>
      <c r="E74" s="19">
        <v>41594</v>
      </c>
      <c r="F74" s="10">
        <v>10116.087065298972</v>
      </c>
      <c r="H74" s="19">
        <v>42522</v>
      </c>
      <c r="I74" s="10">
        <v>11745.562130177515</v>
      </c>
      <c r="K74" s="19">
        <v>42522</v>
      </c>
      <c r="L74" s="10">
        <v>9582.7943078913322</v>
      </c>
      <c r="N74" s="122" t="e">
        <f>#REF!</f>
        <v>#REF!</v>
      </c>
      <c r="O74" s="10" t="e">
        <f>#REF!</f>
        <v>#REF!</v>
      </c>
      <c r="Q74" s="122" t="e">
        <f t="shared" si="1"/>
        <v>#REF!</v>
      </c>
      <c r="R74" s="10" t="e">
        <f>#REF!</f>
        <v>#REF!</v>
      </c>
    </row>
    <row r="75" spans="2:18" ht="16.149999999999999" x14ac:dyDescent="0.45">
      <c r="B75" s="18">
        <v>41597</v>
      </c>
      <c r="C75" s="10">
        <v>-10000</v>
      </c>
      <c r="E75" s="18">
        <v>41597</v>
      </c>
      <c r="F75" s="10">
        <v>-10000</v>
      </c>
      <c r="H75" s="18">
        <v>42589</v>
      </c>
      <c r="I75" s="10">
        <v>-10000</v>
      </c>
      <c r="K75" s="18">
        <v>42589</v>
      </c>
      <c r="L75" s="10">
        <v>-10000</v>
      </c>
      <c r="N75" s="122" t="e">
        <f>#REF!</f>
        <v>#REF!</v>
      </c>
      <c r="O75" s="10" t="e">
        <f>#REF!</f>
        <v>#REF!</v>
      </c>
      <c r="Q75" s="122" t="e">
        <f t="shared" si="1"/>
        <v>#REF!</v>
      </c>
      <c r="R75" s="10" t="e">
        <f>#REF!</f>
        <v>#REF!</v>
      </c>
    </row>
    <row r="76" spans="2:18" ht="16.149999999999999" x14ac:dyDescent="0.45">
      <c r="B76" s="19">
        <v>41609</v>
      </c>
      <c r="C76" s="10">
        <v>10741.839762611276</v>
      </c>
      <c r="E76" s="19">
        <v>41609</v>
      </c>
      <c r="F76" s="10">
        <v>10731.484767070511</v>
      </c>
      <c r="H76" s="20">
        <v>42605</v>
      </c>
      <c r="I76" s="10">
        <v>11698.113207547169</v>
      </c>
      <c r="K76" s="20">
        <v>42605</v>
      </c>
      <c r="L76" s="10">
        <v>10853.043815432338</v>
      </c>
      <c r="N76" s="122" t="e">
        <f>#REF!</f>
        <v>#REF!</v>
      </c>
      <c r="O76" s="10" t="e">
        <f>#REF!</f>
        <v>#REF!</v>
      </c>
      <c r="Q76" s="122" t="e">
        <f t="shared" si="1"/>
        <v>#REF!</v>
      </c>
      <c r="R76" s="10" t="e">
        <f>#REF!</f>
        <v>#REF!</v>
      </c>
    </row>
    <row r="77" spans="2:18" ht="16.149999999999999" x14ac:dyDescent="0.45">
      <c r="B77" s="19">
        <v>41616</v>
      </c>
      <c r="C77" s="10">
        <v>12030.30303030303</v>
      </c>
      <c r="E77" s="19">
        <v>41616</v>
      </c>
      <c r="F77" s="10">
        <v>10227.662178702571</v>
      </c>
      <c r="H77" s="19">
        <v>42639</v>
      </c>
      <c r="I77" s="10">
        <v>8888.8888888888887</v>
      </c>
      <c r="K77" s="19">
        <v>42639</v>
      </c>
      <c r="L77" s="10">
        <v>9656.0187820147985</v>
      </c>
      <c r="N77" s="122" t="e">
        <f>#REF!</f>
        <v>#REF!</v>
      </c>
      <c r="O77" s="10" t="e">
        <f>#REF!</f>
        <v>#REF!</v>
      </c>
      <c r="Q77" s="122" t="e">
        <f t="shared" si="1"/>
        <v>#REF!</v>
      </c>
      <c r="R77" s="10" t="e">
        <f>#REF!</f>
        <v>#REF!</v>
      </c>
    </row>
    <row r="78" spans="2:18" ht="16.149999999999999" x14ac:dyDescent="0.45">
      <c r="B78" s="6">
        <v>41640</v>
      </c>
      <c r="C78" s="10">
        <v>12661.290322580646</v>
      </c>
      <c r="E78" s="6">
        <v>41640</v>
      </c>
      <c r="F78" s="10">
        <v>11925.989672977626</v>
      </c>
      <c r="H78" s="18">
        <v>42655</v>
      </c>
      <c r="I78" s="10">
        <v>-10000</v>
      </c>
      <c r="K78" s="18">
        <v>42655</v>
      </c>
      <c r="L78" s="10">
        <v>-10000</v>
      </c>
      <c r="N78" s="122" t="e">
        <f>#REF!</f>
        <v>#REF!</v>
      </c>
      <c r="O78" s="10" t="e">
        <f>#REF!</f>
        <v>#REF!</v>
      </c>
      <c r="Q78" s="122" t="e">
        <f t="shared" si="1"/>
        <v>#REF!</v>
      </c>
      <c r="R78" s="10" t="e">
        <f>#REF!</f>
        <v>#REF!</v>
      </c>
    </row>
    <row r="79" spans="2:18" ht="16.149999999999999" x14ac:dyDescent="0.45">
      <c r="B79" s="6">
        <v>41640</v>
      </c>
      <c r="C79" s="10">
        <v>10526.315789473685</v>
      </c>
      <c r="E79" s="6">
        <v>41640</v>
      </c>
      <c r="F79" s="10">
        <v>10770.466321243523</v>
      </c>
      <c r="H79" s="18">
        <v>42745</v>
      </c>
      <c r="I79" s="10">
        <v>-10000</v>
      </c>
      <c r="K79" s="18">
        <v>42745</v>
      </c>
      <c r="L79" s="10">
        <v>-10000</v>
      </c>
      <c r="N79" s="122" t="e">
        <f>#REF!</f>
        <v>#REF!</v>
      </c>
      <c r="O79" s="10" t="e">
        <f>#REF!</f>
        <v>#REF!</v>
      </c>
      <c r="Q79" s="122" t="e">
        <f t="shared" si="1"/>
        <v>#REF!</v>
      </c>
      <c r="R79" s="10" t="e">
        <f>#REF!</f>
        <v>#REF!</v>
      </c>
    </row>
    <row r="80" spans="2:18" ht="16.149999999999999" x14ac:dyDescent="0.45">
      <c r="B80" s="6">
        <v>41640</v>
      </c>
      <c r="C80" s="21">
        <v>-10000</v>
      </c>
      <c r="E80" s="6">
        <v>41640</v>
      </c>
      <c r="F80" s="21">
        <v>-10000</v>
      </c>
      <c r="H80" s="20">
        <v>42767</v>
      </c>
      <c r="I80" s="10">
        <v>12605.042016806723</v>
      </c>
      <c r="K80" s="20">
        <v>42767</v>
      </c>
      <c r="L80" s="10">
        <v>10022.793646271102</v>
      </c>
      <c r="N80" s="122" t="e">
        <f>#REF!</f>
        <v>#REF!</v>
      </c>
      <c r="O80" s="10" t="e">
        <f>#REF!</f>
        <v>#REF!</v>
      </c>
      <c r="Q80" s="122" t="e">
        <f t="shared" si="1"/>
        <v>#REF!</v>
      </c>
      <c r="R80" s="10" t="e">
        <f>#REF!</f>
        <v>#REF!</v>
      </c>
    </row>
    <row r="81" spans="2:18" ht="16.149999999999999" x14ac:dyDescent="0.45">
      <c r="B81" s="18">
        <v>41659</v>
      </c>
      <c r="C81" s="10">
        <v>-10000</v>
      </c>
      <c r="E81" s="18">
        <v>41659</v>
      </c>
      <c r="F81" s="10">
        <v>-10000</v>
      </c>
      <c r="H81" s="20">
        <v>42767</v>
      </c>
      <c r="I81" s="10">
        <v>10822.510822510822</v>
      </c>
      <c r="K81" s="20">
        <v>42767</v>
      </c>
      <c r="L81" s="10">
        <v>10021.365999572679</v>
      </c>
      <c r="N81" s="122" t="e">
        <f>#REF!</f>
        <v>#REF!</v>
      </c>
      <c r="O81" s="10" t="e">
        <f>#REF!</f>
        <v>#REF!</v>
      </c>
      <c r="Q81" s="122" t="e">
        <f t="shared" si="1"/>
        <v>#REF!</v>
      </c>
      <c r="R81" s="10" t="e">
        <f>#REF!</f>
        <v>#REF!</v>
      </c>
    </row>
    <row r="82" spans="2:18" ht="16.149999999999999" x14ac:dyDescent="0.45">
      <c r="B82" s="6">
        <v>41671</v>
      </c>
      <c r="C82" s="10">
        <v>-10000</v>
      </c>
      <c r="E82" s="6">
        <v>41671</v>
      </c>
      <c r="F82" s="10">
        <v>-10000</v>
      </c>
      <c r="H82" s="18">
        <v>42768</v>
      </c>
      <c r="I82" s="10">
        <v>-10000</v>
      </c>
      <c r="K82" s="18">
        <v>42768</v>
      </c>
      <c r="L82" s="10">
        <v>-10000</v>
      </c>
      <c r="N82" s="122" t="e">
        <f>#REF!</f>
        <v>#REF!</v>
      </c>
      <c r="O82" s="10" t="e">
        <f>#REF!</f>
        <v>#REF!</v>
      </c>
      <c r="Q82" s="122" t="e">
        <f t="shared" si="1"/>
        <v>#REF!</v>
      </c>
      <c r="R82" s="10" t="e">
        <f>#REF!</f>
        <v>#REF!</v>
      </c>
    </row>
    <row r="83" spans="2:18" ht="16.149999999999999" x14ac:dyDescent="0.45">
      <c r="B83" s="18">
        <v>41679</v>
      </c>
      <c r="C83" s="10">
        <v>-10000</v>
      </c>
      <c r="E83" s="18">
        <v>41679</v>
      </c>
      <c r="F83" s="10">
        <v>-10000</v>
      </c>
      <c r="H83" s="18">
        <v>42793</v>
      </c>
      <c r="I83" s="10">
        <v>-10000</v>
      </c>
      <c r="K83" s="18">
        <v>42793</v>
      </c>
      <c r="L83" s="10">
        <v>-10000</v>
      </c>
      <c r="N83" s="122" t="e">
        <f>#REF!</f>
        <v>#REF!</v>
      </c>
      <c r="O83" s="10" t="e">
        <f>#REF!</f>
        <v>#REF!</v>
      </c>
      <c r="Q83" s="122" t="e">
        <f t="shared" si="1"/>
        <v>#REF!</v>
      </c>
      <c r="R83" s="10" t="e">
        <f>#REF!</f>
        <v>#REF!</v>
      </c>
    </row>
    <row r="84" spans="2:18" ht="16.149999999999999" x14ac:dyDescent="0.45">
      <c r="B84" s="6">
        <v>41699</v>
      </c>
      <c r="C84" s="10">
        <v>7500</v>
      </c>
      <c r="E84" s="6">
        <v>41699</v>
      </c>
      <c r="F84" s="10">
        <v>12423.952230734565</v>
      </c>
      <c r="H84" s="20">
        <v>42826</v>
      </c>
      <c r="I84" s="10">
        <v>10847.457627118645</v>
      </c>
      <c r="K84" s="20">
        <v>42826</v>
      </c>
      <c r="L84" s="10">
        <v>11011.561768095469</v>
      </c>
      <c r="N84" s="122" t="e">
        <f>#REF!</f>
        <v>#REF!</v>
      </c>
      <c r="O84" s="10" t="e">
        <f>#REF!</f>
        <v>#REF!</v>
      </c>
      <c r="Q84" s="122" t="e">
        <f t="shared" si="1"/>
        <v>#REF!</v>
      </c>
      <c r="R84" s="10" t="e">
        <f>#REF!</f>
        <v>#REF!</v>
      </c>
    </row>
    <row r="85" spans="2:18" ht="16.149999999999999" x14ac:dyDescent="0.45">
      <c r="B85" s="6">
        <v>41699</v>
      </c>
      <c r="C85" s="10">
        <v>16000</v>
      </c>
      <c r="E85" s="6">
        <v>41699</v>
      </c>
      <c r="F85" s="10">
        <v>12735.304307656774</v>
      </c>
      <c r="H85" s="18">
        <v>42830</v>
      </c>
      <c r="I85" s="10">
        <v>-10000</v>
      </c>
      <c r="K85" s="18">
        <v>42830</v>
      </c>
      <c r="L85" s="10">
        <v>-10000</v>
      </c>
      <c r="N85" s="122" t="e">
        <f>#REF!</f>
        <v>#REF!</v>
      </c>
      <c r="O85" s="10" t="e">
        <f>#REF!</f>
        <v>#REF!</v>
      </c>
      <c r="Q85" s="122" t="e">
        <f t="shared" si="1"/>
        <v>#REF!</v>
      </c>
      <c r="R85" s="10" t="e">
        <f>#REF!</f>
        <v>#REF!</v>
      </c>
    </row>
    <row r="86" spans="2:18" ht="16.149999999999999" x14ac:dyDescent="0.45">
      <c r="B86" s="19">
        <v>41718</v>
      </c>
      <c r="C86" s="10">
        <v>10833.333333333334</v>
      </c>
      <c r="E86" s="19">
        <v>41718</v>
      </c>
      <c r="F86" s="10">
        <v>10378.335137170016</v>
      </c>
      <c r="H86" s="20">
        <v>42885</v>
      </c>
      <c r="I86" s="10">
        <v>11258.86524822695</v>
      </c>
      <c r="K86" s="20">
        <v>42885</v>
      </c>
      <c r="L86" s="10">
        <v>11092.255367391766</v>
      </c>
      <c r="N86" s="122" t="e">
        <f>#REF!</f>
        <v>#REF!</v>
      </c>
      <c r="O86" s="10" t="e">
        <f>#REF!</f>
        <v>#REF!</v>
      </c>
      <c r="Q86" s="122" t="e">
        <f t="shared" si="1"/>
        <v>#REF!</v>
      </c>
      <c r="R86" s="10" t="e">
        <f>#REF!</f>
        <v>#REF!</v>
      </c>
    </row>
    <row r="87" spans="2:18" ht="16.149999999999999" x14ac:dyDescent="0.45">
      <c r="B87" s="18">
        <v>41724</v>
      </c>
      <c r="C87" s="10">
        <v>-10000</v>
      </c>
      <c r="E87" s="18">
        <v>41724</v>
      </c>
      <c r="F87" s="10">
        <v>-10000</v>
      </c>
      <c r="H87" s="20">
        <v>42892</v>
      </c>
      <c r="I87" s="10">
        <v>11450.381679389313</v>
      </c>
      <c r="K87" s="20">
        <v>42892</v>
      </c>
      <c r="L87" s="10">
        <v>10778.842149104539</v>
      </c>
      <c r="N87" s="122" t="e">
        <f>#REF!</f>
        <v>#REF!</v>
      </c>
      <c r="O87" s="10" t="e">
        <f>#REF!</f>
        <v>#REF!</v>
      </c>
      <c r="Q87" s="122" t="e">
        <f t="shared" si="1"/>
        <v>#REF!</v>
      </c>
      <c r="R87" s="10" t="e">
        <f>#REF!</f>
        <v>#REF!</v>
      </c>
    </row>
    <row r="88" spans="2:18" ht="16.149999999999999" x14ac:dyDescent="0.45">
      <c r="B88" s="19">
        <v>41730</v>
      </c>
      <c r="C88" s="10">
        <v>17166.666666666664</v>
      </c>
      <c r="E88" s="19">
        <v>41730</v>
      </c>
      <c r="F88" s="10">
        <v>13536.423841059604</v>
      </c>
      <c r="H88" s="18">
        <v>42916</v>
      </c>
      <c r="I88" s="10">
        <v>-10000</v>
      </c>
      <c r="K88" s="18">
        <v>42916</v>
      </c>
      <c r="L88" s="10">
        <v>-10000</v>
      </c>
      <c r="N88" s="122" t="e">
        <f>#REF!</f>
        <v>#REF!</v>
      </c>
      <c r="O88" s="10" t="e">
        <f>#REF!</f>
        <v>#REF!</v>
      </c>
      <c r="Q88" s="122" t="e">
        <f t="shared" si="1"/>
        <v>#REF!</v>
      </c>
      <c r="R88" s="10" t="e">
        <f>#REF!</f>
        <v>#REF!</v>
      </c>
    </row>
    <row r="89" spans="2:18" ht="16.149999999999999" x14ac:dyDescent="0.45">
      <c r="B89" s="19">
        <v>41730</v>
      </c>
      <c r="C89" s="10">
        <v>11753.554502369669</v>
      </c>
      <c r="E89" s="19">
        <v>41730</v>
      </c>
      <c r="F89" s="10">
        <v>12244.215522355858</v>
      </c>
      <c r="H89" s="20">
        <v>42925</v>
      </c>
      <c r="I89" s="10">
        <v>11104.582843713279</v>
      </c>
      <c r="K89" s="20">
        <v>42925</v>
      </c>
      <c r="L89" s="10">
        <v>10462.400747314339</v>
      </c>
      <c r="N89" s="122" t="e">
        <f>#REF!</f>
        <v>#REF!</v>
      </c>
      <c r="O89" s="10" t="e">
        <f>#REF!</f>
        <v>#REF!</v>
      </c>
      <c r="Q89" s="122" t="e">
        <f t="shared" si="1"/>
        <v>#REF!</v>
      </c>
      <c r="R89" s="10" t="e">
        <f>#REF!</f>
        <v>#REF!</v>
      </c>
    </row>
    <row r="90" spans="2:18" ht="16.149999999999999" x14ac:dyDescent="0.45">
      <c r="B90" s="6">
        <v>41730</v>
      </c>
      <c r="C90" s="10">
        <v>-10000</v>
      </c>
      <c r="E90" s="6">
        <v>41730</v>
      </c>
      <c r="F90" s="10">
        <v>-10000</v>
      </c>
      <c r="H90" s="18">
        <v>42937</v>
      </c>
      <c r="I90" s="10">
        <v>-10000</v>
      </c>
      <c r="K90" s="18">
        <v>42937</v>
      </c>
      <c r="L90" s="10">
        <v>-10000</v>
      </c>
      <c r="N90" s="122" t="e">
        <f>#REF!</f>
        <v>#REF!</v>
      </c>
      <c r="O90" s="10" t="e">
        <f>#REF!</f>
        <v>#REF!</v>
      </c>
      <c r="Q90" s="122" t="e">
        <f t="shared" si="1"/>
        <v>#REF!</v>
      </c>
      <c r="R90" s="10" t="e">
        <f>#REF!</f>
        <v>#REF!</v>
      </c>
    </row>
    <row r="91" spans="2:18" ht="16.149999999999999" x14ac:dyDescent="0.45">
      <c r="B91" s="18">
        <v>41747</v>
      </c>
      <c r="C91" s="10">
        <v>-10000</v>
      </c>
      <c r="E91" s="18">
        <v>41747</v>
      </c>
      <c r="F91" s="10">
        <v>-10000</v>
      </c>
      <c r="H91" s="18">
        <v>42969</v>
      </c>
      <c r="I91" s="10">
        <v>-10000</v>
      </c>
      <c r="K91" s="18">
        <v>42969</v>
      </c>
      <c r="L91" s="10">
        <v>-10000</v>
      </c>
      <c r="N91" s="122" t="e">
        <f>#REF!</f>
        <v>#REF!</v>
      </c>
      <c r="O91" s="10" t="e">
        <f>#REF!</f>
        <v>#REF!</v>
      </c>
      <c r="Q91" s="122" t="e">
        <f t="shared" si="1"/>
        <v>#REF!</v>
      </c>
      <c r="R91" s="10" t="e">
        <f>#REF!</f>
        <v>#REF!</v>
      </c>
    </row>
    <row r="92" spans="2:18" ht="16.149999999999999" x14ac:dyDescent="0.45">
      <c r="B92" s="6">
        <v>41760</v>
      </c>
      <c r="C92" s="10">
        <v>12470.588235294117</v>
      </c>
      <c r="E92" s="6">
        <v>41760</v>
      </c>
      <c r="F92" s="10">
        <v>12050.440232801075</v>
      </c>
      <c r="H92" s="20">
        <v>43029</v>
      </c>
      <c r="I92" s="10">
        <v>9801.5122873345936</v>
      </c>
      <c r="K92" s="20">
        <v>43029</v>
      </c>
      <c r="L92" s="10">
        <v>10475.081659713464</v>
      </c>
      <c r="N92" s="122" t="e">
        <f>#REF!</f>
        <v>#REF!</v>
      </c>
      <c r="O92" s="10" t="e">
        <f>#REF!</f>
        <v>#REF!</v>
      </c>
      <c r="Q92" s="122" t="e">
        <f t="shared" si="1"/>
        <v>#REF!</v>
      </c>
      <c r="R92" s="10" t="e">
        <f>#REF!</f>
        <v>#REF!</v>
      </c>
    </row>
    <row r="93" spans="2:18" ht="16.149999999999999" x14ac:dyDescent="0.45">
      <c r="B93" s="6">
        <v>41760</v>
      </c>
      <c r="C93" s="10">
        <v>-10000</v>
      </c>
      <c r="E93" s="6">
        <v>41760</v>
      </c>
      <c r="F93" s="10">
        <v>-10000</v>
      </c>
      <c r="H93" s="18">
        <v>43043</v>
      </c>
      <c r="I93" s="10">
        <v>-10000</v>
      </c>
      <c r="K93" s="18">
        <v>43043</v>
      </c>
      <c r="L93" s="10">
        <v>-10000</v>
      </c>
      <c r="N93" s="122" t="e">
        <f>#REF!</f>
        <v>#REF!</v>
      </c>
      <c r="O93" s="10" t="e">
        <f>#REF!</f>
        <v>#REF!</v>
      </c>
      <c r="Q93" s="122" t="e">
        <f t="shared" si="1"/>
        <v>#REF!</v>
      </c>
      <c r="R93" s="10" t="e">
        <f>#REF!</f>
        <v>#REF!</v>
      </c>
    </row>
    <row r="94" spans="2:18" ht="16.149999999999999" x14ac:dyDescent="0.45">
      <c r="B94" s="6">
        <v>41760</v>
      </c>
      <c r="C94" s="10">
        <v>-10000</v>
      </c>
      <c r="E94" s="6">
        <v>41760</v>
      </c>
      <c r="F94" s="10">
        <v>-10000</v>
      </c>
      <c r="H94" s="20">
        <v>43094</v>
      </c>
      <c r="I94" s="10">
        <v>11184.265734265735</v>
      </c>
      <c r="K94" s="20">
        <v>43094</v>
      </c>
      <c r="L94" s="10">
        <v>10596.646788847607</v>
      </c>
      <c r="N94" s="122" t="e">
        <f>#REF!</f>
        <v>#REF!</v>
      </c>
      <c r="O94" s="10" t="e">
        <f>#REF!</f>
        <v>#REF!</v>
      </c>
      <c r="Q94" s="122" t="e">
        <f t="shared" si="1"/>
        <v>#REF!</v>
      </c>
      <c r="R94" s="10" t="e">
        <f>#REF!</f>
        <v>#REF!</v>
      </c>
    </row>
    <row r="95" spans="2:18" ht="16.149999999999999" x14ac:dyDescent="0.45">
      <c r="B95" s="19">
        <v>41787</v>
      </c>
      <c r="C95" s="10">
        <v>12571.428571428572</v>
      </c>
      <c r="E95" s="19">
        <v>41787</v>
      </c>
      <c r="F95" s="10">
        <v>12037.254901960783</v>
      </c>
      <c r="H95" s="20">
        <v>43094</v>
      </c>
      <c r="I95" s="10">
        <v>12242.873432155075</v>
      </c>
      <c r="K95" s="20">
        <v>43094</v>
      </c>
      <c r="L95" s="10">
        <v>10846.222676722486</v>
      </c>
      <c r="N95" s="122" t="e">
        <f>#REF!</f>
        <v>#REF!</v>
      </c>
      <c r="O95" s="10" t="e">
        <f>#REF!</f>
        <v>#REF!</v>
      </c>
      <c r="Q95" s="122" t="e">
        <f t="shared" si="1"/>
        <v>#REF!</v>
      </c>
      <c r="R95" s="10" t="e">
        <f>#REF!</f>
        <v>#REF!</v>
      </c>
    </row>
    <row r="96" spans="2:18" ht="16.149999999999999" x14ac:dyDescent="0.45">
      <c r="B96" s="19">
        <v>41807</v>
      </c>
      <c r="C96" s="10">
        <v>12983.606557377048</v>
      </c>
      <c r="E96" s="19">
        <v>41807</v>
      </c>
      <c r="F96" s="10">
        <v>11370.461127199822</v>
      </c>
      <c r="H96" s="18">
        <v>43109</v>
      </c>
      <c r="I96" s="10">
        <v>-10000</v>
      </c>
      <c r="K96" s="18">
        <v>43109</v>
      </c>
      <c r="L96" s="10">
        <v>-10000</v>
      </c>
      <c r="N96" s="122" t="e">
        <f>#REF!</f>
        <v>#REF!</v>
      </c>
      <c r="O96" s="10" t="e">
        <f>#REF!</f>
        <v>#REF!</v>
      </c>
      <c r="Q96" s="122" t="e">
        <f t="shared" si="1"/>
        <v>#REF!</v>
      </c>
      <c r="R96" s="10" t="e">
        <f>#REF!</f>
        <v>#REF!</v>
      </c>
    </row>
    <row r="97" spans="2:18" ht="16.149999999999999" x14ac:dyDescent="0.45">
      <c r="B97" s="19">
        <v>41809</v>
      </c>
      <c r="C97" s="10">
        <v>20093.457943925234</v>
      </c>
      <c r="E97" s="19">
        <v>41809</v>
      </c>
      <c r="F97" s="10">
        <v>12253.892215568862</v>
      </c>
      <c r="H97" s="20">
        <v>43128</v>
      </c>
      <c r="I97" s="10">
        <v>14666.666666666668</v>
      </c>
      <c r="K97" s="20">
        <v>43128</v>
      </c>
      <c r="L97" s="10">
        <v>10702.092919697194</v>
      </c>
      <c r="N97" s="122" t="e">
        <f>#REF!</f>
        <v>#REF!</v>
      </c>
      <c r="O97" s="10" t="e">
        <f>#REF!</f>
        <v>#REF!</v>
      </c>
      <c r="Q97" s="122" t="e">
        <f t="shared" si="1"/>
        <v>#REF!</v>
      </c>
      <c r="R97" s="10" t="e">
        <f>#REF!</f>
        <v>#REF!</v>
      </c>
    </row>
    <row r="98" spans="2:18" ht="16.149999999999999" x14ac:dyDescent="0.45">
      <c r="B98" s="19">
        <v>41816</v>
      </c>
      <c r="C98" s="10">
        <v>10874.31693989071</v>
      </c>
      <c r="E98" s="19">
        <v>41816</v>
      </c>
      <c r="F98" s="10">
        <v>11029.080759881155</v>
      </c>
      <c r="H98" s="18">
        <v>43144</v>
      </c>
      <c r="I98" s="10">
        <v>-10000</v>
      </c>
      <c r="K98" s="18">
        <v>43144</v>
      </c>
      <c r="L98" s="10">
        <v>-10000</v>
      </c>
      <c r="N98" s="122" t="e">
        <f>#REF!</f>
        <v>#REF!</v>
      </c>
      <c r="O98" s="10" t="e">
        <f>#REF!</f>
        <v>#REF!</v>
      </c>
      <c r="Q98" s="122" t="e">
        <f t="shared" si="1"/>
        <v>#REF!</v>
      </c>
      <c r="R98" s="10" t="e">
        <f>#REF!</f>
        <v>#REF!</v>
      </c>
    </row>
    <row r="99" spans="2:18" ht="16.149999999999999" x14ac:dyDescent="0.45">
      <c r="B99" s="6">
        <v>41821</v>
      </c>
      <c r="C99" s="10">
        <v>20363.636363636364</v>
      </c>
      <c r="E99" s="6">
        <v>41821</v>
      </c>
      <c r="F99" s="10">
        <v>14493.229845334541</v>
      </c>
      <c r="H99" s="19">
        <v>43152</v>
      </c>
      <c r="I99" s="10">
        <v>10853.591160220994</v>
      </c>
      <c r="K99" s="19">
        <v>43152</v>
      </c>
      <c r="L99" s="10">
        <v>9826.3798159277649</v>
      </c>
      <c r="N99" s="122" t="e">
        <f>#REF!</f>
        <v>#REF!</v>
      </c>
      <c r="O99" s="10" t="e">
        <f>#REF!</f>
        <v>#REF!</v>
      </c>
      <c r="Q99" s="122" t="e">
        <f t="shared" si="1"/>
        <v>#REF!</v>
      </c>
      <c r="R99" s="10" t="e">
        <f>#REF!</f>
        <v>#REF!</v>
      </c>
    </row>
    <row r="100" spans="2:18" ht="16.149999999999999" x14ac:dyDescent="0.45">
      <c r="B100" s="6">
        <v>41821</v>
      </c>
      <c r="C100" s="10">
        <v>-10000</v>
      </c>
      <c r="E100" s="6">
        <v>41821</v>
      </c>
      <c r="F100" s="10">
        <v>-10000</v>
      </c>
      <c r="H100" s="19">
        <v>43159</v>
      </c>
      <c r="I100" s="10">
        <v>9860.3122432210348</v>
      </c>
      <c r="K100" s="19">
        <v>43159</v>
      </c>
      <c r="L100" s="10">
        <v>9966.1807580174936</v>
      </c>
      <c r="N100" s="122" t="e">
        <f>#REF!</f>
        <v>#REF!</v>
      </c>
      <c r="O100" s="10" t="e">
        <f>#REF!</f>
        <v>#REF!</v>
      </c>
      <c r="Q100" s="122" t="e">
        <f t="shared" si="1"/>
        <v>#REF!</v>
      </c>
      <c r="R100" s="10" t="e">
        <f>#REF!</f>
        <v>#REF!</v>
      </c>
    </row>
    <row r="101" spans="2:18" ht="16.149999999999999" x14ac:dyDescent="0.45">
      <c r="B101" s="18">
        <v>41821</v>
      </c>
      <c r="C101" s="10">
        <v>-10000</v>
      </c>
      <c r="E101" s="18">
        <v>41821</v>
      </c>
      <c r="F101" s="10">
        <v>-10000</v>
      </c>
      <c r="H101" s="18">
        <v>43197</v>
      </c>
      <c r="I101" s="10">
        <v>-10000</v>
      </c>
      <c r="K101" s="18">
        <v>43197</v>
      </c>
      <c r="L101" s="10">
        <v>-10000</v>
      </c>
      <c r="N101" s="122" t="e">
        <f>#REF!</f>
        <v>#REF!</v>
      </c>
      <c r="O101" s="10" t="e">
        <f>#REF!</f>
        <v>#REF!</v>
      </c>
      <c r="Q101" s="122" t="e">
        <f t="shared" si="1"/>
        <v>#REF!</v>
      </c>
      <c r="R101" s="10" t="e">
        <f>#REF!</f>
        <v>#REF!</v>
      </c>
    </row>
    <row r="102" spans="2:18" ht="16.149999999999999" x14ac:dyDescent="0.45">
      <c r="B102" s="6">
        <v>41852</v>
      </c>
      <c r="C102" s="10">
        <v>-10000</v>
      </c>
      <c r="E102" s="6">
        <v>41852</v>
      </c>
      <c r="F102" s="10">
        <v>-10000</v>
      </c>
      <c r="H102" s="18">
        <v>43208</v>
      </c>
      <c r="I102" s="10">
        <v>-10000</v>
      </c>
      <c r="K102" s="18">
        <v>43208</v>
      </c>
      <c r="L102" s="10">
        <v>-10000</v>
      </c>
      <c r="N102" s="122" t="e">
        <f>#REF!</f>
        <v>#REF!</v>
      </c>
      <c r="O102" s="10" t="e">
        <f>#REF!</f>
        <v>#REF!</v>
      </c>
      <c r="Q102" s="122" t="e">
        <f t="shared" si="1"/>
        <v>#REF!</v>
      </c>
      <c r="R102" s="10" t="e">
        <f>#REF!</f>
        <v>#REF!</v>
      </c>
    </row>
    <row r="103" spans="2:18" ht="16.149999999999999" x14ac:dyDescent="0.45">
      <c r="B103" s="6">
        <v>41852</v>
      </c>
      <c r="C103" s="10">
        <v>30222.222222222223</v>
      </c>
      <c r="E103" s="6">
        <v>41852</v>
      </c>
      <c r="F103" s="10">
        <v>12411.279493573758</v>
      </c>
      <c r="H103" s="18">
        <v>43233</v>
      </c>
      <c r="I103" s="10">
        <v>-10000</v>
      </c>
      <c r="K103" s="18">
        <v>43233</v>
      </c>
      <c r="L103" s="10">
        <v>-10000</v>
      </c>
      <c r="N103" s="122" t="e">
        <f>#REF!</f>
        <v>#REF!</v>
      </c>
      <c r="O103" s="10" t="e">
        <f>#REF!</f>
        <v>#REF!</v>
      </c>
      <c r="Q103" s="122" t="e">
        <f t="shared" si="1"/>
        <v>#REF!</v>
      </c>
      <c r="R103" s="10" t="e">
        <f>#REF!</f>
        <v>#REF!</v>
      </c>
    </row>
    <row r="104" spans="2:18" ht="16.149999999999999" x14ac:dyDescent="0.45">
      <c r="B104" s="6">
        <v>41883</v>
      </c>
      <c r="C104" s="10">
        <v>40333.333333333336</v>
      </c>
      <c r="E104" s="6">
        <v>41883</v>
      </c>
      <c r="F104" s="10">
        <v>16392.604006163328</v>
      </c>
      <c r="H104" s="18">
        <v>43264</v>
      </c>
      <c r="I104" s="10">
        <v>-10000</v>
      </c>
      <c r="K104" s="18">
        <v>43264</v>
      </c>
      <c r="L104" s="10">
        <v>-10000</v>
      </c>
      <c r="N104" s="122" t="e">
        <f>#REF!</f>
        <v>#REF!</v>
      </c>
      <c r="O104" s="10" t="e">
        <f>#REF!</f>
        <v>#REF!</v>
      </c>
      <c r="Q104" s="122" t="e">
        <f t="shared" si="1"/>
        <v>#REF!</v>
      </c>
      <c r="R104" s="10" t="e">
        <f>#REF!</f>
        <v>#REF!</v>
      </c>
    </row>
    <row r="105" spans="2:18" ht="16.149999999999999" x14ac:dyDescent="0.45">
      <c r="B105" s="6">
        <v>41913</v>
      </c>
      <c r="C105" s="10">
        <v>-10000</v>
      </c>
      <c r="E105" s="6">
        <v>41913</v>
      </c>
      <c r="F105" s="10">
        <v>-10000</v>
      </c>
      <c r="H105" s="19">
        <v>43295</v>
      </c>
      <c r="I105" s="10">
        <v>10965.250965250965</v>
      </c>
      <c r="K105" s="19">
        <v>43295</v>
      </c>
      <c r="L105" s="10">
        <v>10224.684518313328</v>
      </c>
      <c r="N105" s="122" t="e">
        <f>#REF!</f>
        <v>#REF!</v>
      </c>
      <c r="O105" s="10" t="e">
        <f>#REF!</f>
        <v>#REF!</v>
      </c>
      <c r="Q105" s="122" t="e">
        <f t="shared" si="1"/>
        <v>#REF!</v>
      </c>
      <c r="R105" s="10" t="e">
        <f>#REF!</f>
        <v>#REF!</v>
      </c>
    </row>
    <row r="106" spans="2:18" ht="16.149999999999999" x14ac:dyDescent="0.45">
      <c r="B106" s="18">
        <v>41931</v>
      </c>
      <c r="C106" s="10">
        <v>-10000</v>
      </c>
      <c r="E106" s="18">
        <v>41931</v>
      </c>
      <c r="F106" s="10">
        <v>-10000</v>
      </c>
      <c r="H106" s="18">
        <v>43341</v>
      </c>
      <c r="I106" s="10">
        <v>-10000</v>
      </c>
      <c r="K106" s="18">
        <v>43341</v>
      </c>
      <c r="L106" s="10">
        <v>-10000</v>
      </c>
      <c r="N106" s="122" t="e">
        <f>#REF!</f>
        <v>#REF!</v>
      </c>
      <c r="O106" s="10" t="e">
        <f>#REF!</f>
        <v>#REF!</v>
      </c>
      <c r="Q106" s="122" t="e">
        <f t="shared" si="1"/>
        <v>#REF!</v>
      </c>
      <c r="R106" s="10" t="e">
        <f>#REF!</f>
        <v>#REF!</v>
      </c>
    </row>
    <row r="107" spans="2:18" ht="16.149999999999999" x14ac:dyDescent="0.45">
      <c r="B107" s="19">
        <v>41933</v>
      </c>
      <c r="C107" s="10">
        <v>9186.0465116279065</v>
      </c>
      <c r="E107" s="19">
        <v>41933</v>
      </c>
      <c r="F107" s="10">
        <v>10054.861899356792</v>
      </c>
      <c r="H107" s="18">
        <v>43416</v>
      </c>
      <c r="I107" s="10">
        <v>-10000</v>
      </c>
      <c r="K107" s="18">
        <v>43416</v>
      </c>
      <c r="L107" s="10">
        <v>-10000</v>
      </c>
      <c r="N107" s="122" t="e">
        <f>#REF!</f>
        <v>#REF!</v>
      </c>
      <c r="O107" s="10" t="e">
        <f>#REF!</f>
        <v>#REF!</v>
      </c>
      <c r="Q107" s="122" t="e">
        <f t="shared" si="1"/>
        <v>#REF!</v>
      </c>
      <c r="R107" s="10" t="e">
        <f>#REF!</f>
        <v>#REF!</v>
      </c>
    </row>
    <row r="108" spans="2:18" ht="16.149999999999999" x14ac:dyDescent="0.45">
      <c r="B108" s="18">
        <v>41942</v>
      </c>
      <c r="C108" s="10">
        <v>-10000</v>
      </c>
      <c r="E108" s="18">
        <v>41942</v>
      </c>
      <c r="F108" s="10">
        <v>-10000</v>
      </c>
      <c r="H108" s="19">
        <v>43476</v>
      </c>
      <c r="I108" s="10">
        <v>13210.702341137125</v>
      </c>
      <c r="K108" s="19">
        <v>43476</v>
      </c>
      <c r="L108" s="10">
        <v>10343.837072358028</v>
      </c>
      <c r="N108" s="122" t="e">
        <f>#REF!</f>
        <v>#REF!</v>
      </c>
      <c r="O108" s="10" t="e">
        <f>#REF!</f>
        <v>#REF!</v>
      </c>
      <c r="Q108" s="122" t="e">
        <f t="shared" si="1"/>
        <v>#REF!</v>
      </c>
      <c r="R108" s="10" t="e">
        <f>#REF!</f>
        <v>#REF!</v>
      </c>
    </row>
    <row r="109" spans="2:18" ht="16.149999999999999" x14ac:dyDescent="0.45">
      <c r="B109" s="6">
        <v>41944</v>
      </c>
      <c r="C109" s="10">
        <v>19000</v>
      </c>
      <c r="E109" s="6">
        <v>41944</v>
      </c>
      <c r="F109" s="10">
        <v>14914.765136536096</v>
      </c>
      <c r="H109" s="18">
        <v>43525</v>
      </c>
      <c r="I109" s="10">
        <v>-10000</v>
      </c>
      <c r="K109" s="18">
        <v>43525</v>
      </c>
      <c r="L109" s="10">
        <v>-10000</v>
      </c>
      <c r="N109" s="122" t="e">
        <f>#REF!</f>
        <v>#REF!</v>
      </c>
      <c r="O109" s="10" t="e">
        <f>#REF!</f>
        <v>#REF!</v>
      </c>
      <c r="Q109" s="122" t="e">
        <f t="shared" si="1"/>
        <v>#REF!</v>
      </c>
      <c r="R109" s="10" t="e">
        <f>#REF!</f>
        <v>#REF!</v>
      </c>
    </row>
    <row r="110" spans="2:18" ht="16.149999999999999" x14ac:dyDescent="0.45">
      <c r="B110" s="6">
        <v>41944</v>
      </c>
      <c r="C110" s="10">
        <v>-10000</v>
      </c>
      <c r="E110" s="6">
        <v>41944</v>
      </c>
      <c r="F110" s="10">
        <v>-10000</v>
      </c>
      <c r="H110" s="18">
        <v>43568</v>
      </c>
      <c r="I110" s="10">
        <v>-10000</v>
      </c>
      <c r="K110" s="18">
        <v>43568</v>
      </c>
      <c r="L110" s="10">
        <v>-10000</v>
      </c>
      <c r="N110" s="122" t="e">
        <f>#REF!</f>
        <v>#REF!</v>
      </c>
      <c r="O110" s="10" t="e">
        <f>#REF!</f>
        <v>#REF!</v>
      </c>
      <c r="Q110" s="122" t="e">
        <f t="shared" si="1"/>
        <v>#REF!</v>
      </c>
      <c r="R110" s="10" t="e">
        <f>#REF!</f>
        <v>#REF!</v>
      </c>
    </row>
    <row r="111" spans="2:18" ht="16.149999999999999" x14ac:dyDescent="0.45">
      <c r="B111" s="6">
        <v>41944</v>
      </c>
      <c r="C111" s="10">
        <v>6296.2962962962965</v>
      </c>
      <c r="E111" s="6">
        <v>41944</v>
      </c>
      <c r="F111" s="10">
        <v>11023.776773432895</v>
      </c>
      <c r="H111" s="19">
        <v>43617</v>
      </c>
      <c r="I111" s="10">
        <v>11012.658227848102</v>
      </c>
      <c r="K111" s="19">
        <v>43617</v>
      </c>
      <c r="L111" s="10">
        <v>10244.279928805427</v>
      </c>
      <c r="N111" s="122" t="e">
        <f>#REF!</f>
        <v>#REF!</v>
      </c>
      <c r="O111" s="10" t="e">
        <f>#REF!</f>
        <v>#REF!</v>
      </c>
      <c r="Q111" s="122" t="e">
        <f t="shared" si="1"/>
        <v>#REF!</v>
      </c>
      <c r="R111" s="10" t="e">
        <f>#REF!</f>
        <v>#REF!</v>
      </c>
    </row>
    <row r="112" spans="2:18" ht="16.149999999999999" x14ac:dyDescent="0.45">
      <c r="B112" s="6">
        <v>42005</v>
      </c>
      <c r="C112" s="21">
        <v>-10000</v>
      </c>
      <c r="E112" s="6">
        <v>42005</v>
      </c>
      <c r="F112" s="21">
        <v>-10000</v>
      </c>
      <c r="H112" s="18">
        <v>43701</v>
      </c>
      <c r="I112" s="10">
        <v>-10000</v>
      </c>
      <c r="K112" s="18">
        <v>43701</v>
      </c>
      <c r="L112" s="10">
        <v>-10000</v>
      </c>
      <c r="N112" s="122" t="e">
        <f>#REF!</f>
        <v>#REF!</v>
      </c>
      <c r="O112" s="10" t="e">
        <f>#REF!</f>
        <v>#REF!</v>
      </c>
      <c r="Q112" s="122" t="e">
        <f t="shared" si="1"/>
        <v>#REF!</v>
      </c>
      <c r="R112" s="10" t="e">
        <f>#REF!</f>
        <v>#REF!</v>
      </c>
    </row>
    <row r="113" spans="2:18" ht="16.149999999999999" x14ac:dyDescent="0.45">
      <c r="B113" s="18">
        <v>42005</v>
      </c>
      <c r="C113" s="10">
        <v>-10000</v>
      </c>
      <c r="E113" s="18">
        <v>42005</v>
      </c>
      <c r="F113" s="10">
        <v>-10000</v>
      </c>
      <c r="H113" s="19">
        <v>43786</v>
      </c>
      <c r="I113" s="10">
        <v>9140.8591408591401</v>
      </c>
      <c r="K113" s="19">
        <v>43786</v>
      </c>
      <c r="L113" s="10">
        <v>11492.25324887739</v>
      </c>
      <c r="N113" s="122" t="e">
        <f>#REF!</f>
        <v>#REF!</v>
      </c>
      <c r="O113" s="10" t="e">
        <f>#REF!</f>
        <v>#REF!</v>
      </c>
      <c r="Q113" s="122" t="e">
        <f t="shared" si="1"/>
        <v>#REF!</v>
      </c>
      <c r="R113" s="10" t="e">
        <f>#REF!</f>
        <v>#REF!</v>
      </c>
    </row>
    <row r="114" spans="2:18" ht="16.149999999999999" x14ac:dyDescent="0.45">
      <c r="B114" s="6">
        <v>42036</v>
      </c>
      <c r="C114" s="10">
        <v>19361.702127659573</v>
      </c>
      <c r="E114" s="6">
        <v>42036</v>
      </c>
      <c r="F114" s="10">
        <v>14634.170854271355</v>
      </c>
      <c r="H114" s="20">
        <v>43804</v>
      </c>
      <c r="I114" s="10">
        <v>1101.4492753623188</v>
      </c>
      <c r="K114" s="20">
        <v>43804</v>
      </c>
      <c r="L114" s="10">
        <v>16521.756745806659</v>
      </c>
      <c r="N114" s="122" t="e">
        <f>#REF!</f>
        <v>#REF!</v>
      </c>
      <c r="O114" s="10" t="e">
        <f>#REF!</f>
        <v>#REF!</v>
      </c>
      <c r="Q114" s="122" t="e">
        <f t="shared" si="1"/>
        <v>#REF!</v>
      </c>
      <c r="R114" s="10" t="e">
        <f>#REF!</f>
        <v>#REF!</v>
      </c>
    </row>
    <row r="115" spans="2:18" ht="16.149999999999999" x14ac:dyDescent="0.45">
      <c r="B115" s="6">
        <v>42036</v>
      </c>
      <c r="C115" s="10">
        <v>-10000</v>
      </c>
      <c r="E115" s="6">
        <v>42036</v>
      </c>
      <c r="F115" s="10">
        <v>-10000</v>
      </c>
      <c r="H115" s="19">
        <v>43804</v>
      </c>
      <c r="I115" s="10">
        <v>4125.8741258741256</v>
      </c>
      <c r="K115" s="19">
        <v>43804</v>
      </c>
      <c r="L115" s="10">
        <v>11878.185896128864</v>
      </c>
      <c r="N115" s="122" t="e">
        <f>#REF!</f>
        <v>#REF!</v>
      </c>
      <c r="O115" s="10" t="e">
        <f>#REF!</f>
        <v>#REF!</v>
      </c>
      <c r="Q115" s="122" t="e">
        <f t="shared" si="1"/>
        <v>#REF!</v>
      </c>
      <c r="R115" s="10" t="e">
        <f>#REF!</f>
        <v>#REF!</v>
      </c>
    </row>
    <row r="116" spans="2:18" ht="16.149999999999999" x14ac:dyDescent="0.45">
      <c r="B116" s="19">
        <v>42050</v>
      </c>
      <c r="C116" s="10">
        <v>11636.363636363638</v>
      </c>
      <c r="E116" s="19">
        <v>42050</v>
      </c>
      <c r="F116" s="10">
        <v>10455.752529964831</v>
      </c>
      <c r="H116" s="19">
        <v>43804</v>
      </c>
      <c r="I116" s="10">
        <v>3805.3097345132742</v>
      </c>
      <c r="K116" s="19">
        <v>43804</v>
      </c>
      <c r="L116" s="10">
        <v>11475.405222872581</v>
      </c>
      <c r="N116" s="122" t="e">
        <f>#REF!</f>
        <v>#REF!</v>
      </c>
      <c r="O116" s="10" t="e">
        <f>#REF!</f>
        <v>#REF!</v>
      </c>
      <c r="Q116" s="122" t="e">
        <f t="shared" si="1"/>
        <v>#REF!</v>
      </c>
      <c r="R116" s="10" t="e">
        <f>#REF!</f>
        <v>#REF!</v>
      </c>
    </row>
    <row r="117" spans="2:18" ht="16.149999999999999" x14ac:dyDescent="0.45">
      <c r="B117" s="6">
        <v>42095</v>
      </c>
      <c r="C117" s="10">
        <v>-10000</v>
      </c>
      <c r="E117" s="6">
        <v>42095</v>
      </c>
      <c r="F117" s="10">
        <v>-10000</v>
      </c>
      <c r="H117" s="19">
        <v>43804</v>
      </c>
      <c r="I117" s="10">
        <v>7185.7786680020035</v>
      </c>
      <c r="K117" s="19">
        <v>43804</v>
      </c>
      <c r="L117" s="10">
        <v>10530.95059783591</v>
      </c>
      <c r="N117" s="122" t="e">
        <f>#REF!</f>
        <v>#REF!</v>
      </c>
      <c r="O117" s="10" t="e">
        <f>#REF!</f>
        <v>#REF!</v>
      </c>
      <c r="Q117" s="122" t="e">
        <f t="shared" si="1"/>
        <v>#REF!</v>
      </c>
      <c r="R117" s="10" t="e">
        <f>#REF!</f>
        <v>#REF!</v>
      </c>
    </row>
    <row r="118" spans="2:18" ht="16.149999999999999" x14ac:dyDescent="0.45">
      <c r="B118" s="19">
        <v>42121</v>
      </c>
      <c r="C118" s="10">
        <v>14516.129032258064</v>
      </c>
      <c r="E118" s="19">
        <v>42121</v>
      </c>
      <c r="F118" s="10">
        <v>9880.0305376813176</v>
      </c>
      <c r="H118" s="19">
        <v>43804</v>
      </c>
      <c r="I118" s="10">
        <v>6800</v>
      </c>
      <c r="K118" s="19">
        <v>43804</v>
      </c>
      <c r="L118" s="10">
        <v>10724.5423942773</v>
      </c>
      <c r="N118" s="122" t="e">
        <f>#REF!</f>
        <v>#REF!</v>
      </c>
      <c r="O118" s="10" t="e">
        <f>#REF!</f>
        <v>#REF!</v>
      </c>
      <c r="Q118" s="122" t="e">
        <f t="shared" si="1"/>
        <v>#REF!</v>
      </c>
      <c r="R118" s="10" t="e">
        <f>#REF!</f>
        <v>#REF!</v>
      </c>
    </row>
    <row r="119" spans="2:18" ht="16.149999999999999" x14ac:dyDescent="0.45">
      <c r="B119" s="6">
        <v>42125</v>
      </c>
      <c r="C119" s="10">
        <v>10909.090909090908</v>
      </c>
      <c r="E119" s="6">
        <v>42125</v>
      </c>
      <c r="F119" s="10">
        <v>9521.946829133205</v>
      </c>
      <c r="H119" s="19">
        <v>43804</v>
      </c>
      <c r="I119" s="10">
        <v>11662.300346488633</v>
      </c>
      <c r="K119" s="19">
        <v>43804</v>
      </c>
      <c r="L119" s="10">
        <v>11111.141385793302</v>
      </c>
      <c r="N119" s="122" t="e">
        <f>#REF!</f>
        <v>#REF!</v>
      </c>
      <c r="O119" s="10" t="e">
        <f>#REF!</f>
        <v>#REF!</v>
      </c>
      <c r="Q119" s="122" t="e">
        <f t="shared" si="1"/>
        <v>#REF!</v>
      </c>
      <c r="R119" s="10" t="e">
        <f>#REF!</f>
        <v>#REF!</v>
      </c>
    </row>
    <row r="120" spans="2:18" ht="16.149999999999999" x14ac:dyDescent="0.45">
      <c r="B120" s="6">
        <v>42156</v>
      </c>
      <c r="C120" s="10">
        <v>-10000</v>
      </c>
      <c r="E120" s="6">
        <v>42156</v>
      </c>
      <c r="F120" s="10">
        <v>-10000</v>
      </c>
      <c r="H120" s="8" t="s">
        <v>9</v>
      </c>
      <c r="I120" s="9">
        <f>XIRR(I4:I119,H4:H119)</f>
        <v>0.68175291419029216</v>
      </c>
      <c r="K120" s="8" t="s">
        <v>9</v>
      </c>
      <c r="L120" s="9">
        <f>XIRR(L4:L119,K4:K119)</f>
        <v>0.16281700730323798</v>
      </c>
      <c r="N120" s="122" t="e">
        <f>#REF!</f>
        <v>#REF!</v>
      </c>
      <c r="O120" s="10" t="e">
        <f>#REF!</f>
        <v>#REF!</v>
      </c>
      <c r="Q120" s="122" t="e">
        <f t="shared" si="1"/>
        <v>#REF!</v>
      </c>
      <c r="R120" s="10" t="e">
        <f>#REF!</f>
        <v>#REF!</v>
      </c>
    </row>
    <row r="121" spans="2:18" ht="16.149999999999999" x14ac:dyDescent="0.45">
      <c r="B121" s="18">
        <v>42156</v>
      </c>
      <c r="C121" s="10">
        <v>-10000</v>
      </c>
      <c r="E121" s="18">
        <v>42156</v>
      </c>
      <c r="F121" s="10">
        <v>-10000</v>
      </c>
      <c r="N121" s="122" t="e">
        <f>#REF!</f>
        <v>#REF!</v>
      </c>
      <c r="O121" s="10" t="e">
        <f>#REF!</f>
        <v>#REF!</v>
      </c>
      <c r="Q121" s="122" t="e">
        <f t="shared" si="1"/>
        <v>#REF!</v>
      </c>
      <c r="R121" s="10" t="e">
        <f>#REF!</f>
        <v>#REF!</v>
      </c>
    </row>
    <row r="122" spans="2:18" ht="16.149999999999999" x14ac:dyDescent="0.45">
      <c r="B122" s="19">
        <v>42167</v>
      </c>
      <c r="C122" s="10">
        <v>12018.348623853211</v>
      </c>
      <c r="E122" s="19">
        <v>42167</v>
      </c>
      <c r="F122" s="10">
        <v>10356.247060667816</v>
      </c>
      <c r="N122" s="122" t="e">
        <f>#REF!</f>
        <v>#REF!</v>
      </c>
      <c r="O122" s="10" t="e">
        <f>#REF!</f>
        <v>#REF!</v>
      </c>
      <c r="Q122" s="122" t="e">
        <f t="shared" si="1"/>
        <v>#REF!</v>
      </c>
      <c r="R122" s="10" t="e">
        <f>#REF!</f>
        <v>#REF!</v>
      </c>
    </row>
    <row r="123" spans="2:18" ht="16.149999999999999" x14ac:dyDescent="0.45">
      <c r="B123" s="6">
        <v>42186</v>
      </c>
      <c r="C123" s="10">
        <v>12904.761904761905</v>
      </c>
      <c r="E123" s="6">
        <v>42186</v>
      </c>
      <c r="F123" s="10">
        <v>9862.7865961199295</v>
      </c>
      <c r="N123" s="122" t="e">
        <f>#REF!</f>
        <v>#REF!</v>
      </c>
      <c r="O123" s="10" t="e">
        <f>#REF!</f>
        <v>#REF!</v>
      </c>
      <c r="Q123" s="122" t="e">
        <f t="shared" si="1"/>
        <v>#REF!</v>
      </c>
      <c r="R123" s="10" t="e">
        <f>#REF!</f>
        <v>#REF!</v>
      </c>
    </row>
    <row r="124" spans="2:18" ht="16.149999999999999" x14ac:dyDescent="0.45">
      <c r="B124" s="6">
        <v>42186</v>
      </c>
      <c r="C124" s="10">
        <v>-10000</v>
      </c>
      <c r="E124" s="6">
        <v>42186</v>
      </c>
      <c r="F124" s="10">
        <v>-10000</v>
      </c>
      <c r="N124" s="122" t="e">
        <f>#REF!</f>
        <v>#REF!</v>
      </c>
      <c r="O124" s="10" t="e">
        <f>#REF!</f>
        <v>#REF!</v>
      </c>
      <c r="Q124" s="122" t="e">
        <f t="shared" si="1"/>
        <v>#REF!</v>
      </c>
      <c r="R124" s="10" t="e">
        <f>#REF!</f>
        <v>#REF!</v>
      </c>
    </row>
    <row r="125" spans="2:18" ht="16.149999999999999" x14ac:dyDescent="0.45">
      <c r="B125" s="18">
        <v>42211</v>
      </c>
      <c r="C125" s="10">
        <v>-10000</v>
      </c>
      <c r="E125" s="18">
        <v>42211</v>
      </c>
      <c r="F125" s="10">
        <v>-10000</v>
      </c>
      <c r="N125" s="122" t="e">
        <f>#REF!</f>
        <v>#REF!</v>
      </c>
      <c r="O125" s="10" t="e">
        <f>#REF!</f>
        <v>#REF!</v>
      </c>
      <c r="Q125" s="122" t="e">
        <f t="shared" si="1"/>
        <v>#REF!</v>
      </c>
      <c r="R125" s="10" t="e">
        <f>#REF!</f>
        <v>#REF!</v>
      </c>
    </row>
    <row r="126" spans="2:18" ht="16.149999999999999" x14ac:dyDescent="0.45">
      <c r="B126" s="6">
        <v>42248</v>
      </c>
      <c r="C126" s="10">
        <v>-10000</v>
      </c>
      <c r="E126" s="6">
        <v>42248</v>
      </c>
      <c r="F126" s="10">
        <v>-10000</v>
      </c>
      <c r="N126" s="122" t="e">
        <f>#REF!</f>
        <v>#REF!</v>
      </c>
      <c r="O126" s="10" t="e">
        <f>#REF!</f>
        <v>#REF!</v>
      </c>
      <c r="Q126" s="122" t="e">
        <f t="shared" si="1"/>
        <v>#REF!</v>
      </c>
      <c r="R126" s="10" t="e">
        <f>#REF!</f>
        <v>#REF!</v>
      </c>
    </row>
    <row r="127" spans="2:18" ht="16.149999999999999" x14ac:dyDescent="0.45">
      <c r="B127" s="6">
        <v>42309</v>
      </c>
      <c r="C127" s="10">
        <v>-10000</v>
      </c>
      <c r="E127" s="6">
        <v>42309</v>
      </c>
      <c r="F127" s="10">
        <v>-10000</v>
      </c>
      <c r="N127" s="122" t="e">
        <f>#REF!</f>
        <v>#REF!</v>
      </c>
      <c r="O127" s="10" t="e">
        <f>#REF!</f>
        <v>#REF!</v>
      </c>
      <c r="Q127" s="122" t="e">
        <f t="shared" si="1"/>
        <v>#REF!</v>
      </c>
      <c r="R127" s="10" t="e">
        <f>#REF!</f>
        <v>#REF!</v>
      </c>
    </row>
    <row r="128" spans="2:18" ht="16.149999999999999" x14ac:dyDescent="0.45">
      <c r="B128" s="6">
        <v>42339</v>
      </c>
      <c r="C128" s="10">
        <v>26181.818181818184</v>
      </c>
      <c r="E128" s="6">
        <v>42339</v>
      </c>
      <c r="F128" s="10">
        <v>8954.0350877192977</v>
      </c>
      <c r="N128" s="122" t="e">
        <f>#REF!</f>
        <v>#REF!</v>
      </c>
      <c r="O128" s="10" t="e">
        <f>#REF!</f>
        <v>#REF!</v>
      </c>
      <c r="Q128" s="122" t="e">
        <f t="shared" si="1"/>
        <v>#REF!</v>
      </c>
      <c r="R128" s="10" t="e">
        <f>#REF!</f>
        <v>#REF!</v>
      </c>
    </row>
    <row r="129" spans="2:18" ht="16.149999999999999" x14ac:dyDescent="0.45">
      <c r="B129" s="6">
        <v>42370</v>
      </c>
      <c r="C129" s="10">
        <v>13460</v>
      </c>
      <c r="E129" s="6">
        <v>42370</v>
      </c>
      <c r="F129" s="10">
        <v>8558.2790360947347</v>
      </c>
      <c r="N129" s="122" t="e">
        <f>#REF!</f>
        <v>#REF!</v>
      </c>
      <c r="O129" s="10" t="e">
        <f>#REF!</f>
        <v>#REF!</v>
      </c>
      <c r="Q129" s="122" t="e">
        <f t="shared" si="1"/>
        <v>#REF!</v>
      </c>
      <c r="R129" s="10" t="e">
        <f>#REF!</f>
        <v>#REF!</v>
      </c>
    </row>
    <row r="130" spans="2:18" ht="16.149999999999999" x14ac:dyDescent="0.45">
      <c r="B130" s="6">
        <v>42370</v>
      </c>
      <c r="C130" s="21">
        <v>-10000</v>
      </c>
      <c r="E130" s="6">
        <v>42370</v>
      </c>
      <c r="F130" s="21">
        <v>-10000</v>
      </c>
      <c r="N130" s="128"/>
      <c r="O130" s="128"/>
      <c r="Q130" s="128"/>
      <c r="R130" s="128"/>
    </row>
    <row r="131" spans="2:18" ht="16.149999999999999" x14ac:dyDescent="0.45">
      <c r="B131" s="18">
        <v>42381</v>
      </c>
      <c r="C131" s="10">
        <v>-10000</v>
      </c>
      <c r="E131" s="18">
        <v>42381</v>
      </c>
      <c r="F131" s="10">
        <v>-10000</v>
      </c>
      <c r="N131" s="128"/>
      <c r="O131" s="128"/>
      <c r="Q131" s="128"/>
      <c r="R131" s="128"/>
    </row>
    <row r="132" spans="2:18" ht="16.149999999999999" x14ac:dyDescent="0.45">
      <c r="B132" s="6">
        <v>42430</v>
      </c>
      <c r="C132" s="10">
        <v>-10000</v>
      </c>
      <c r="E132" s="6">
        <v>42430</v>
      </c>
      <c r="F132" s="10">
        <v>-10000</v>
      </c>
      <c r="N132" s="128"/>
      <c r="O132" s="128"/>
      <c r="Q132" s="128"/>
      <c r="R132" s="128"/>
    </row>
    <row r="133" spans="2:18" ht="16.149999999999999" x14ac:dyDescent="0.45">
      <c r="B133" s="6">
        <v>42491</v>
      </c>
      <c r="C133" s="10">
        <v>-10000</v>
      </c>
      <c r="E133" s="6">
        <v>42491</v>
      </c>
      <c r="F133" s="10">
        <v>-10000</v>
      </c>
      <c r="N133" s="8" t="s">
        <v>9</v>
      </c>
      <c r="O133" s="9" t="e">
        <f>XIRR(O4:O129,N4:N129)</f>
        <v>#REF!</v>
      </c>
      <c r="Q133" s="8" t="s">
        <v>9</v>
      </c>
      <c r="R133" s="9" t="e">
        <f>XIRR(R4:R129,Q4:Q129)</f>
        <v>#REF!</v>
      </c>
    </row>
    <row r="134" spans="2:18" ht="16.149999999999999" x14ac:dyDescent="0.45">
      <c r="B134" s="18">
        <v>42502</v>
      </c>
      <c r="C134" s="10">
        <v>-10000</v>
      </c>
      <c r="E134" s="18">
        <v>42502</v>
      </c>
      <c r="F134" s="10">
        <v>-10000</v>
      </c>
    </row>
    <row r="135" spans="2:18" ht="16.149999999999999" x14ac:dyDescent="0.45">
      <c r="B135" s="19">
        <v>42522</v>
      </c>
      <c r="C135" s="10">
        <v>11745.562130177515</v>
      </c>
      <c r="E135" s="19">
        <v>42522</v>
      </c>
      <c r="F135" s="10">
        <v>9582.7943078913322</v>
      </c>
    </row>
    <row r="136" spans="2:18" ht="16.149999999999999" x14ac:dyDescent="0.45">
      <c r="B136" s="6">
        <v>42552</v>
      </c>
      <c r="C136" s="10">
        <v>-10000</v>
      </c>
      <c r="E136" s="6">
        <v>42552</v>
      </c>
      <c r="F136" s="10">
        <v>-10000</v>
      </c>
    </row>
    <row r="137" spans="2:18" ht="16.149999999999999" x14ac:dyDescent="0.45">
      <c r="B137" s="6">
        <v>42583</v>
      </c>
      <c r="C137" s="10">
        <v>22957.74647887324</v>
      </c>
      <c r="E137" s="6">
        <v>42583</v>
      </c>
      <c r="F137" s="10">
        <v>12360.865724381625</v>
      </c>
    </row>
    <row r="138" spans="2:18" ht="16.149999999999999" x14ac:dyDescent="0.45">
      <c r="B138" s="6">
        <v>42583</v>
      </c>
      <c r="C138" s="10">
        <v>24597.701149425287</v>
      </c>
      <c r="E138" s="6">
        <v>42583</v>
      </c>
      <c r="F138" s="10">
        <v>10615.425350834057</v>
      </c>
    </row>
    <row r="139" spans="2:18" ht="16.149999999999999" x14ac:dyDescent="0.45">
      <c r="B139" s="18">
        <v>42589</v>
      </c>
      <c r="C139" s="10">
        <v>-10000</v>
      </c>
      <c r="E139" s="18">
        <v>42589</v>
      </c>
      <c r="F139" s="10">
        <v>-10000</v>
      </c>
    </row>
    <row r="140" spans="2:18" ht="16.149999999999999" x14ac:dyDescent="0.45">
      <c r="B140" s="6">
        <v>42597</v>
      </c>
      <c r="C140" s="10">
        <v>58400</v>
      </c>
      <c r="E140" s="6">
        <v>42597</v>
      </c>
      <c r="F140" s="10">
        <v>13619.995146809026</v>
      </c>
    </row>
    <row r="141" spans="2:18" ht="16.149999999999999" x14ac:dyDescent="0.45">
      <c r="B141" s="20">
        <v>42605</v>
      </c>
      <c r="C141" s="10">
        <v>11698.113207547169</v>
      </c>
      <c r="E141" s="20">
        <v>42605</v>
      </c>
      <c r="F141" s="10">
        <v>10853.043815432338</v>
      </c>
    </row>
    <row r="142" spans="2:18" ht="16.149999999999999" x14ac:dyDescent="0.45">
      <c r="B142" s="6">
        <v>42614</v>
      </c>
      <c r="C142" s="10">
        <v>-10000</v>
      </c>
      <c r="E142" s="6">
        <v>42614</v>
      </c>
      <c r="F142" s="10">
        <v>-10000</v>
      </c>
    </row>
    <row r="143" spans="2:18" ht="16.149999999999999" x14ac:dyDescent="0.45">
      <c r="B143" s="19">
        <v>42639</v>
      </c>
      <c r="C143" s="10">
        <v>8888.8888888888887</v>
      </c>
      <c r="E143" s="19">
        <v>42639</v>
      </c>
      <c r="F143" s="10">
        <v>9656.0187820147985</v>
      </c>
    </row>
    <row r="144" spans="2:18" ht="16.149999999999999" x14ac:dyDescent="0.45">
      <c r="B144" s="18">
        <v>42655</v>
      </c>
      <c r="C144" s="10">
        <v>-10000</v>
      </c>
      <c r="E144" s="18">
        <v>42655</v>
      </c>
      <c r="F144" s="10">
        <v>-10000</v>
      </c>
    </row>
    <row r="145" spans="2:6" ht="16.149999999999999" x14ac:dyDescent="0.45">
      <c r="B145" s="6">
        <v>42675</v>
      </c>
      <c r="C145" s="10">
        <v>12897.959183673469</v>
      </c>
      <c r="E145" s="6">
        <v>42675</v>
      </c>
      <c r="F145" s="10">
        <v>10228.460276898433</v>
      </c>
    </row>
    <row r="146" spans="2:6" ht="16.149999999999999" x14ac:dyDescent="0.45">
      <c r="B146" s="6">
        <v>42675</v>
      </c>
      <c r="C146" s="10">
        <v>-10000</v>
      </c>
      <c r="E146" s="6">
        <v>42675</v>
      </c>
      <c r="F146" s="10">
        <v>-10000</v>
      </c>
    </row>
    <row r="147" spans="2:6" ht="16.149999999999999" x14ac:dyDescent="0.45">
      <c r="B147" s="6">
        <v>42675</v>
      </c>
      <c r="C147" s="10">
        <v>9132.9479768786114</v>
      </c>
      <c r="E147" s="6">
        <v>42675</v>
      </c>
      <c r="F147" s="10">
        <v>9965.5753040224499</v>
      </c>
    </row>
    <row r="148" spans="2:6" ht="16.149999999999999" x14ac:dyDescent="0.45">
      <c r="B148" s="6">
        <v>42736</v>
      </c>
      <c r="C148" s="21">
        <v>-10000</v>
      </c>
      <c r="E148" s="6">
        <v>42736</v>
      </c>
      <c r="F148" s="21">
        <v>-10000</v>
      </c>
    </row>
    <row r="149" spans="2:6" ht="16.149999999999999" x14ac:dyDescent="0.45">
      <c r="B149" s="18">
        <v>42745</v>
      </c>
      <c r="C149" s="10">
        <v>-10000</v>
      </c>
      <c r="E149" s="18">
        <v>42745</v>
      </c>
      <c r="F149" s="10">
        <v>-10000</v>
      </c>
    </row>
    <row r="150" spans="2:6" ht="16.149999999999999" x14ac:dyDescent="0.45">
      <c r="B150" s="20">
        <v>42767</v>
      </c>
      <c r="C150" s="10">
        <v>12605.042016806723</v>
      </c>
      <c r="E150" s="20">
        <v>42767</v>
      </c>
      <c r="F150" s="10">
        <v>10022.793646271102</v>
      </c>
    </row>
    <row r="151" spans="2:6" ht="16.149999999999999" x14ac:dyDescent="0.45">
      <c r="B151" s="20">
        <v>42767</v>
      </c>
      <c r="C151" s="10">
        <v>10822.510822510822</v>
      </c>
      <c r="E151" s="20">
        <v>42767</v>
      </c>
      <c r="F151" s="10">
        <v>10021.365999572679</v>
      </c>
    </row>
    <row r="152" spans="2:6" ht="16.149999999999999" x14ac:dyDescent="0.45">
      <c r="B152" s="6">
        <v>42767</v>
      </c>
      <c r="C152" s="10">
        <v>16619.31818181818</v>
      </c>
      <c r="E152" s="6">
        <v>42767</v>
      </c>
      <c r="F152" s="10">
        <v>10121.929288206307</v>
      </c>
    </row>
    <row r="153" spans="2:6" ht="16.149999999999999" x14ac:dyDescent="0.45">
      <c r="B153" s="18">
        <v>42768</v>
      </c>
      <c r="C153" s="10">
        <v>-10000</v>
      </c>
      <c r="E153" s="18">
        <v>42768</v>
      </c>
      <c r="F153" s="10">
        <v>-10000</v>
      </c>
    </row>
    <row r="154" spans="2:6" ht="16.149999999999999" x14ac:dyDescent="0.45">
      <c r="B154" s="18">
        <v>42793</v>
      </c>
      <c r="C154" s="10">
        <v>-10000</v>
      </c>
      <c r="E154" s="18">
        <v>42793</v>
      </c>
      <c r="F154" s="10">
        <v>-10000</v>
      </c>
    </row>
    <row r="155" spans="2:6" ht="16.149999999999999" x14ac:dyDescent="0.45">
      <c r="B155" s="6">
        <v>42795</v>
      </c>
      <c r="C155" s="10">
        <v>-10000</v>
      </c>
      <c r="E155" s="6">
        <v>42795</v>
      </c>
      <c r="F155" s="10">
        <v>-10000</v>
      </c>
    </row>
    <row r="156" spans="2:6" ht="16.149999999999999" x14ac:dyDescent="0.45">
      <c r="B156" s="20">
        <v>42826</v>
      </c>
      <c r="C156" s="10">
        <v>10847.457627118645</v>
      </c>
      <c r="E156" s="20">
        <v>42826</v>
      </c>
      <c r="F156" s="10">
        <v>11011.561768095469</v>
      </c>
    </row>
    <row r="157" spans="2:6" ht="16.149999999999999" x14ac:dyDescent="0.45">
      <c r="B157" s="18">
        <v>42830</v>
      </c>
      <c r="C157" s="10">
        <v>-10000</v>
      </c>
      <c r="E157" s="18">
        <v>42830</v>
      </c>
      <c r="F157" s="10">
        <v>-10000</v>
      </c>
    </row>
    <row r="158" spans="2:6" ht="16.149999999999999" x14ac:dyDescent="0.45">
      <c r="B158" s="6">
        <v>42856</v>
      </c>
      <c r="C158" s="10">
        <v>16911.111111111109</v>
      </c>
      <c r="E158" s="6">
        <v>42856</v>
      </c>
      <c r="F158" s="10">
        <v>11561.669829222012</v>
      </c>
    </row>
    <row r="159" spans="2:6" ht="16.149999999999999" x14ac:dyDescent="0.45">
      <c r="B159" s="6">
        <v>42856</v>
      </c>
      <c r="C159" s="10">
        <v>15254.237288135595</v>
      </c>
      <c r="E159" s="6">
        <v>42856</v>
      </c>
      <c r="F159" s="10">
        <v>11368.960192821904</v>
      </c>
    </row>
    <row r="160" spans="2:6" ht="16.149999999999999" x14ac:dyDescent="0.45">
      <c r="B160" s="6">
        <v>42856</v>
      </c>
      <c r="C160" s="10">
        <v>-10000</v>
      </c>
      <c r="E160" s="6">
        <v>42856</v>
      </c>
      <c r="F160" s="10">
        <v>-10000</v>
      </c>
    </row>
    <row r="161" spans="2:6" ht="16.149999999999999" x14ac:dyDescent="0.45">
      <c r="B161" s="20">
        <v>42885</v>
      </c>
      <c r="C161" s="10">
        <v>11258.86524822695</v>
      </c>
      <c r="E161" s="20">
        <v>42885</v>
      </c>
      <c r="F161" s="10">
        <v>11092.255367391766</v>
      </c>
    </row>
    <row r="162" spans="2:6" ht="16.149999999999999" x14ac:dyDescent="0.45">
      <c r="B162" s="6">
        <v>42887</v>
      </c>
      <c r="C162" s="10">
        <v>30000</v>
      </c>
      <c r="E162" s="6">
        <v>42887</v>
      </c>
      <c r="F162" s="10">
        <v>12281.895119829154</v>
      </c>
    </row>
    <row r="163" spans="2:6" ht="16.149999999999999" x14ac:dyDescent="0.45">
      <c r="B163" s="20">
        <v>42892</v>
      </c>
      <c r="C163" s="10">
        <v>11450.381679389313</v>
      </c>
      <c r="E163" s="20">
        <v>42892</v>
      </c>
      <c r="F163" s="10">
        <v>10778.842149104539</v>
      </c>
    </row>
    <row r="164" spans="2:6" ht="16.149999999999999" x14ac:dyDescent="0.45">
      <c r="B164" s="18">
        <v>42916</v>
      </c>
      <c r="C164" s="10">
        <v>-10000</v>
      </c>
      <c r="E164" s="18">
        <v>42916</v>
      </c>
      <c r="F164" s="10">
        <v>-10000</v>
      </c>
    </row>
    <row r="165" spans="2:6" ht="16.149999999999999" x14ac:dyDescent="0.45">
      <c r="B165" s="6">
        <v>42917</v>
      </c>
      <c r="C165" s="10">
        <v>9814.8148148148157</v>
      </c>
      <c r="E165" s="6">
        <v>42917</v>
      </c>
      <c r="F165" s="10">
        <v>11342.016471356528</v>
      </c>
    </row>
    <row r="166" spans="2:6" ht="16.149999999999999" x14ac:dyDescent="0.45">
      <c r="B166" s="6">
        <v>42917</v>
      </c>
      <c r="C166" s="10">
        <v>-10000</v>
      </c>
      <c r="E166" s="6">
        <v>42917</v>
      </c>
      <c r="F166" s="10">
        <v>-10000</v>
      </c>
    </row>
    <row r="167" spans="2:6" ht="16.149999999999999" x14ac:dyDescent="0.45">
      <c r="B167" s="20">
        <v>42925</v>
      </c>
      <c r="C167" s="10">
        <v>11104.582843713279</v>
      </c>
      <c r="E167" s="20">
        <v>42925</v>
      </c>
      <c r="F167" s="10">
        <v>10462.400747314339</v>
      </c>
    </row>
    <row r="168" spans="2:6" ht="16.149999999999999" x14ac:dyDescent="0.45">
      <c r="B168" s="18">
        <v>42937</v>
      </c>
      <c r="C168" s="10">
        <v>-10000</v>
      </c>
      <c r="E168" s="18">
        <v>42937</v>
      </c>
      <c r="F168" s="10">
        <v>-10000</v>
      </c>
    </row>
    <row r="169" spans="2:6" ht="16.149999999999999" x14ac:dyDescent="0.45">
      <c r="B169" s="18">
        <v>42969</v>
      </c>
      <c r="C169" s="10">
        <v>-10000</v>
      </c>
      <c r="E169" s="18">
        <v>42969</v>
      </c>
      <c r="F169" s="10">
        <v>-10000</v>
      </c>
    </row>
    <row r="170" spans="2:6" ht="16.149999999999999" x14ac:dyDescent="0.45">
      <c r="B170" s="6">
        <v>42979</v>
      </c>
      <c r="C170" s="10">
        <v>-10000</v>
      </c>
      <c r="E170" s="6">
        <v>42979</v>
      </c>
      <c r="F170" s="10">
        <v>-10000</v>
      </c>
    </row>
    <row r="171" spans="2:6" ht="16.149999999999999" x14ac:dyDescent="0.45">
      <c r="B171" s="20">
        <v>43029</v>
      </c>
      <c r="C171" s="10">
        <v>9801.5122873345936</v>
      </c>
      <c r="E171" s="20">
        <v>43029</v>
      </c>
      <c r="F171" s="10">
        <v>10475.081659713464</v>
      </c>
    </row>
    <row r="172" spans="2:6" ht="16.149999999999999" x14ac:dyDescent="0.45">
      <c r="B172" s="6">
        <v>43040</v>
      </c>
      <c r="C172" s="10">
        <v>-10000</v>
      </c>
      <c r="E172" s="6">
        <v>43040</v>
      </c>
      <c r="F172" s="10">
        <v>-10000</v>
      </c>
    </row>
    <row r="173" spans="2:6" ht="16.149999999999999" x14ac:dyDescent="0.45">
      <c r="B173" s="18">
        <v>43043</v>
      </c>
      <c r="C173" s="10">
        <v>-10000</v>
      </c>
      <c r="E173" s="18">
        <v>43043</v>
      </c>
      <c r="F173" s="10">
        <v>-10000</v>
      </c>
    </row>
    <row r="174" spans="2:6" ht="16.149999999999999" x14ac:dyDescent="0.45">
      <c r="B174" s="6">
        <v>43070</v>
      </c>
      <c r="C174" s="10">
        <v>23882.352941176468</v>
      </c>
      <c r="E174" s="6">
        <v>43070</v>
      </c>
      <c r="F174" s="10">
        <v>13655.030800821354</v>
      </c>
    </row>
    <row r="175" spans="2:6" ht="16.149999999999999" x14ac:dyDescent="0.45">
      <c r="B175" s="6">
        <v>43070</v>
      </c>
      <c r="C175" s="10">
        <v>25166.666666666664</v>
      </c>
      <c r="E175" s="6">
        <v>43070</v>
      </c>
      <c r="F175" s="10">
        <v>12634.898920808633</v>
      </c>
    </row>
    <row r="176" spans="2:6" ht="16.149999999999999" x14ac:dyDescent="0.45">
      <c r="B176" s="20">
        <v>43094</v>
      </c>
      <c r="C176" s="10">
        <v>11184.265734265735</v>
      </c>
      <c r="E176" s="20">
        <v>43094</v>
      </c>
      <c r="F176" s="10">
        <v>10596.646788847607</v>
      </c>
    </row>
    <row r="177" spans="2:6" ht="16.149999999999999" x14ac:dyDescent="0.45">
      <c r="B177" s="20">
        <v>43094</v>
      </c>
      <c r="C177" s="10">
        <v>12242.873432155075</v>
      </c>
      <c r="E177" s="20">
        <v>43094</v>
      </c>
      <c r="F177" s="10">
        <v>10846.222676722486</v>
      </c>
    </row>
    <row r="178" spans="2:6" ht="16.149999999999999" x14ac:dyDescent="0.45">
      <c r="B178" s="6">
        <v>43101</v>
      </c>
      <c r="C178" s="21">
        <v>-10000</v>
      </c>
      <c r="E178" s="6">
        <v>43101</v>
      </c>
      <c r="F178" s="21">
        <v>-10000</v>
      </c>
    </row>
    <row r="179" spans="2:6" ht="16.149999999999999" x14ac:dyDescent="0.45">
      <c r="B179" s="18">
        <v>43109</v>
      </c>
      <c r="C179" s="10">
        <v>-10000</v>
      </c>
      <c r="E179" s="18">
        <v>43109</v>
      </c>
      <c r="F179" s="10">
        <v>-10000</v>
      </c>
    </row>
    <row r="180" spans="2:6" ht="16.149999999999999" x14ac:dyDescent="0.45">
      <c r="B180" s="20">
        <v>43128</v>
      </c>
      <c r="C180" s="10">
        <v>14666.666666666668</v>
      </c>
      <c r="E180" s="20">
        <v>43128</v>
      </c>
      <c r="F180" s="10">
        <v>10702.092919697194</v>
      </c>
    </row>
    <row r="181" spans="2:6" ht="16.149999999999999" x14ac:dyDescent="0.45">
      <c r="B181" s="6">
        <v>43128</v>
      </c>
      <c r="C181" s="10">
        <v>15500</v>
      </c>
      <c r="E181" s="6">
        <v>43128</v>
      </c>
      <c r="F181" s="10">
        <v>10913.56604014832</v>
      </c>
    </row>
    <row r="182" spans="2:6" ht="16.149999999999999" x14ac:dyDescent="0.45">
      <c r="B182" s="18">
        <v>43144</v>
      </c>
      <c r="C182" s="10">
        <v>-10000</v>
      </c>
      <c r="E182" s="18">
        <v>43144</v>
      </c>
      <c r="F182" s="10">
        <v>-10000</v>
      </c>
    </row>
    <row r="183" spans="2:6" ht="16.149999999999999" x14ac:dyDescent="0.45">
      <c r="B183" s="19">
        <v>43152</v>
      </c>
      <c r="C183" s="10">
        <v>10853.591160220994</v>
      </c>
      <c r="E183" s="19">
        <v>43152</v>
      </c>
      <c r="F183" s="10">
        <v>9826.3798159277649</v>
      </c>
    </row>
    <row r="184" spans="2:6" ht="16.149999999999999" x14ac:dyDescent="0.45">
      <c r="B184" s="19">
        <v>43159</v>
      </c>
      <c r="C184" s="10">
        <v>9860.3122432210348</v>
      </c>
      <c r="E184" s="19">
        <v>43159</v>
      </c>
      <c r="F184" s="10">
        <v>9966.1807580174936</v>
      </c>
    </row>
    <row r="185" spans="2:6" ht="16.149999999999999" x14ac:dyDescent="0.45">
      <c r="B185" s="6">
        <v>43160</v>
      </c>
      <c r="C185" s="10">
        <v>-10000</v>
      </c>
      <c r="E185" s="6">
        <v>43160</v>
      </c>
      <c r="F185" s="10">
        <v>-10000</v>
      </c>
    </row>
    <row r="186" spans="2:6" ht="16.149999999999999" x14ac:dyDescent="0.45">
      <c r="B186" s="18">
        <v>43197</v>
      </c>
      <c r="C186" s="10">
        <v>-10000</v>
      </c>
      <c r="E186" s="18">
        <v>43197</v>
      </c>
      <c r="F186" s="10">
        <v>-10000</v>
      </c>
    </row>
    <row r="187" spans="2:6" ht="16.149999999999999" x14ac:dyDescent="0.45">
      <c r="B187" s="18">
        <v>43208</v>
      </c>
      <c r="C187" s="10">
        <v>-10000</v>
      </c>
      <c r="E187" s="18">
        <v>43208</v>
      </c>
      <c r="F187" s="10">
        <v>-10000</v>
      </c>
    </row>
    <row r="188" spans="2:6" ht="16.149999999999999" x14ac:dyDescent="0.45">
      <c r="B188" s="6">
        <v>43221</v>
      </c>
      <c r="C188" s="10">
        <v>-10000</v>
      </c>
      <c r="E188" s="6">
        <v>43221</v>
      </c>
      <c r="F188" s="10">
        <v>-10000</v>
      </c>
    </row>
    <row r="189" spans="2:6" ht="16.149999999999999" x14ac:dyDescent="0.45">
      <c r="B189" s="18">
        <v>43233</v>
      </c>
      <c r="C189" s="10">
        <v>-10000</v>
      </c>
      <c r="E189" s="18">
        <v>43233</v>
      </c>
      <c r="F189" s="10">
        <v>-10000</v>
      </c>
    </row>
    <row r="190" spans="2:6" ht="16.149999999999999" x14ac:dyDescent="0.45">
      <c r="B190" s="16">
        <v>43240</v>
      </c>
      <c r="C190" s="10">
        <v>72146.341463414632</v>
      </c>
      <c r="E190" s="16">
        <v>43240</v>
      </c>
      <c r="F190" s="10">
        <v>22433.37195828505</v>
      </c>
    </row>
    <row r="191" spans="2:6" ht="16.149999999999999" x14ac:dyDescent="0.45">
      <c r="B191" s="18">
        <v>43264</v>
      </c>
      <c r="C191" s="10">
        <v>-10000</v>
      </c>
      <c r="E191" s="18">
        <v>43264</v>
      </c>
      <c r="F191" s="10">
        <v>-10000</v>
      </c>
    </row>
    <row r="192" spans="2:6" ht="16.149999999999999" x14ac:dyDescent="0.45">
      <c r="B192" s="6">
        <v>43282</v>
      </c>
      <c r="C192" s="10">
        <v>-10000</v>
      </c>
      <c r="E192" s="6">
        <v>43282</v>
      </c>
      <c r="F192" s="10">
        <v>-10000</v>
      </c>
    </row>
    <row r="193" spans="2:6" ht="16.149999999999999" x14ac:dyDescent="0.45">
      <c r="B193" s="19">
        <v>43295</v>
      </c>
      <c r="C193" s="10">
        <v>10965.250965250965</v>
      </c>
      <c r="E193" s="19">
        <v>43295</v>
      </c>
      <c r="F193" s="10">
        <v>10224.684518313328</v>
      </c>
    </row>
    <row r="194" spans="2:6" ht="16.149999999999999" x14ac:dyDescent="0.45">
      <c r="B194" s="6">
        <v>43330</v>
      </c>
      <c r="C194" s="10">
        <v>11167.400881057269</v>
      </c>
      <c r="E194" s="6">
        <v>43330</v>
      </c>
      <c r="F194" s="10">
        <v>13695.683557095423</v>
      </c>
    </row>
    <row r="195" spans="2:6" ht="16.149999999999999" x14ac:dyDescent="0.45">
      <c r="B195" s="18">
        <v>43341</v>
      </c>
      <c r="C195" s="10">
        <v>-10000</v>
      </c>
      <c r="E195" s="18">
        <v>43341</v>
      </c>
      <c r="F195" s="10">
        <v>-10000</v>
      </c>
    </row>
    <row r="196" spans="2:6" ht="16.149999999999999" x14ac:dyDescent="0.45">
      <c r="B196" s="6">
        <v>43344</v>
      </c>
      <c r="C196" s="10">
        <v>67761.904761904763</v>
      </c>
      <c r="E196" s="6">
        <v>43344</v>
      </c>
      <c r="F196" s="10">
        <v>18499.281953087604</v>
      </c>
    </row>
    <row r="197" spans="2:6" ht="16.149999999999999" x14ac:dyDescent="0.45">
      <c r="B197" s="6">
        <v>43344</v>
      </c>
      <c r="C197" s="10">
        <v>-10000</v>
      </c>
      <c r="E197" s="6">
        <v>43344</v>
      </c>
      <c r="F197" s="10">
        <v>-10000</v>
      </c>
    </row>
    <row r="198" spans="2:6" ht="16.149999999999999" x14ac:dyDescent="0.45">
      <c r="B198" s="6">
        <v>43405</v>
      </c>
      <c r="C198" s="10">
        <v>-10000</v>
      </c>
      <c r="E198" s="6">
        <v>43405</v>
      </c>
      <c r="F198" s="10">
        <v>-10000</v>
      </c>
    </row>
    <row r="199" spans="2:6" ht="16.149999999999999" x14ac:dyDescent="0.45">
      <c r="B199" s="18">
        <v>43416</v>
      </c>
      <c r="C199" s="10">
        <v>-10000</v>
      </c>
      <c r="E199" s="18">
        <v>43416</v>
      </c>
      <c r="F199" s="10">
        <v>-10000</v>
      </c>
    </row>
    <row r="200" spans="2:6" ht="16.149999999999999" x14ac:dyDescent="0.45">
      <c r="B200" s="6">
        <v>43435</v>
      </c>
      <c r="C200" s="10">
        <v>12808.219178082192</v>
      </c>
      <c r="E200" s="6">
        <v>43435</v>
      </c>
      <c r="F200" s="10">
        <v>11559.770232147106</v>
      </c>
    </row>
    <row r="201" spans="2:6" ht="16.149999999999999" x14ac:dyDescent="0.45">
      <c r="B201" s="6">
        <v>43466</v>
      </c>
      <c r="C201" s="21">
        <v>-10000</v>
      </c>
      <c r="E201" s="6">
        <v>43466</v>
      </c>
      <c r="F201" s="21">
        <v>-10000</v>
      </c>
    </row>
    <row r="202" spans="2:6" ht="16.149999999999999" x14ac:dyDescent="0.45">
      <c r="B202" s="19">
        <v>43476</v>
      </c>
      <c r="C202" s="10">
        <v>13210.702341137125</v>
      </c>
      <c r="E202" s="19">
        <v>43476</v>
      </c>
      <c r="F202" s="10">
        <v>10343.837072358028</v>
      </c>
    </row>
    <row r="203" spans="2:6" ht="16.149999999999999" x14ac:dyDescent="0.45">
      <c r="B203" s="6">
        <v>43525</v>
      </c>
      <c r="C203" s="10">
        <v>8076.9230769230771</v>
      </c>
      <c r="E203" s="6">
        <v>43525</v>
      </c>
      <c r="F203" s="10">
        <v>12579.880005581135</v>
      </c>
    </row>
    <row r="204" spans="2:6" ht="16.149999999999999" x14ac:dyDescent="0.45">
      <c r="B204" s="6">
        <v>43525</v>
      </c>
      <c r="C204" s="10">
        <v>-10000</v>
      </c>
      <c r="E204" s="6">
        <v>43525</v>
      </c>
      <c r="F204" s="10">
        <v>-10000</v>
      </c>
    </row>
    <row r="205" spans="2:6" ht="16.149999999999999" x14ac:dyDescent="0.45">
      <c r="B205" s="18">
        <v>43525</v>
      </c>
      <c r="C205" s="10">
        <v>-10000</v>
      </c>
      <c r="E205" s="18">
        <v>43525</v>
      </c>
      <c r="F205" s="10">
        <v>-10000</v>
      </c>
    </row>
    <row r="206" spans="2:6" ht="16.149999999999999" x14ac:dyDescent="0.45">
      <c r="B206" s="6">
        <v>43533</v>
      </c>
      <c r="C206" s="10">
        <v>20224.719101123595</v>
      </c>
      <c r="E206" s="6">
        <v>43533</v>
      </c>
      <c r="F206" s="10">
        <v>19462.371298163678</v>
      </c>
    </row>
    <row r="207" spans="2:6" ht="16.149999999999999" x14ac:dyDescent="0.45">
      <c r="B207" s="18">
        <v>43568</v>
      </c>
      <c r="C207" s="10">
        <v>-10000</v>
      </c>
      <c r="E207" s="18">
        <v>43568</v>
      </c>
      <c r="F207" s="10">
        <v>-10000</v>
      </c>
    </row>
    <row r="208" spans="2:6" ht="16.149999999999999" x14ac:dyDescent="0.45">
      <c r="B208" s="6">
        <v>43586</v>
      </c>
      <c r="C208" s="10">
        <v>-10000</v>
      </c>
      <c r="E208" s="6">
        <v>43586</v>
      </c>
      <c r="F208" s="10">
        <v>-10000</v>
      </c>
    </row>
    <row r="209" spans="2:6" ht="16.149999999999999" x14ac:dyDescent="0.45">
      <c r="B209" s="19">
        <v>43617</v>
      </c>
      <c r="C209" s="10">
        <v>11012.658227848102</v>
      </c>
      <c r="E209" s="19">
        <v>43617</v>
      </c>
      <c r="F209" s="10">
        <v>10244.279928805427</v>
      </c>
    </row>
    <row r="210" spans="2:6" ht="16.149999999999999" x14ac:dyDescent="0.45">
      <c r="B210" s="6">
        <v>43631</v>
      </c>
      <c r="C210" s="10">
        <v>9139.7849462365593</v>
      </c>
      <c r="E210" s="6">
        <v>43631</v>
      </c>
      <c r="F210" s="10">
        <v>14874.637107416203</v>
      </c>
    </row>
    <row r="211" spans="2:6" ht="16.149999999999999" x14ac:dyDescent="0.45">
      <c r="B211" s="6">
        <v>43647</v>
      </c>
      <c r="C211" s="10">
        <v>-10000</v>
      </c>
      <c r="E211" s="6">
        <v>43647</v>
      </c>
      <c r="F211" s="10">
        <v>-10000</v>
      </c>
    </row>
    <row r="212" spans="2:6" ht="16.149999999999999" x14ac:dyDescent="0.45">
      <c r="B212" s="6">
        <v>43664</v>
      </c>
      <c r="C212" s="10">
        <v>9885.0574712643684</v>
      </c>
      <c r="E212" s="6">
        <v>43664</v>
      </c>
      <c r="F212" s="10">
        <v>10838.584316446912</v>
      </c>
    </row>
    <row r="213" spans="2:6" ht="16.149999999999999" x14ac:dyDescent="0.45">
      <c r="B213" s="6">
        <v>43673</v>
      </c>
      <c r="C213" s="10">
        <v>18666.666666666668</v>
      </c>
      <c r="E213" s="6">
        <v>43673</v>
      </c>
      <c r="F213" s="10">
        <v>20304.956896551725</v>
      </c>
    </row>
    <row r="214" spans="2:6" ht="16.149999999999999" x14ac:dyDescent="0.45">
      <c r="B214" s="6">
        <v>43692</v>
      </c>
      <c r="C214" s="10">
        <v>3532.608695652174</v>
      </c>
      <c r="E214" s="6">
        <v>43692</v>
      </c>
      <c r="F214" s="10">
        <v>11078.416817601472</v>
      </c>
    </row>
    <row r="215" spans="2:6" ht="16.149999999999999" x14ac:dyDescent="0.45">
      <c r="B215" s="18">
        <v>43701</v>
      </c>
      <c r="C215" s="10">
        <v>-10000</v>
      </c>
      <c r="E215" s="18">
        <v>43701</v>
      </c>
      <c r="F215" s="10">
        <v>-10000</v>
      </c>
    </row>
    <row r="216" spans="2:6" ht="16.149999999999999" x14ac:dyDescent="0.45">
      <c r="B216" s="6">
        <v>43709</v>
      </c>
      <c r="C216" s="10">
        <v>-10000</v>
      </c>
      <c r="E216" s="6">
        <v>43709</v>
      </c>
      <c r="F216" s="10">
        <v>-10000</v>
      </c>
    </row>
    <row r="217" spans="2:6" ht="16.149999999999999" x14ac:dyDescent="0.45">
      <c r="B217" s="6">
        <v>43770</v>
      </c>
      <c r="C217" s="10">
        <v>-10000</v>
      </c>
      <c r="E217" s="6">
        <v>43770</v>
      </c>
      <c r="F217" s="10">
        <v>-10000</v>
      </c>
    </row>
    <row r="218" spans="2:6" ht="16.149999999999999" x14ac:dyDescent="0.45">
      <c r="B218" s="19">
        <v>43786</v>
      </c>
      <c r="C218" s="10">
        <v>9140.8591408591401</v>
      </c>
      <c r="E218" s="19">
        <v>43786</v>
      </c>
      <c r="F218" s="10">
        <v>11492.25324887739</v>
      </c>
    </row>
    <row r="219" spans="2:6" ht="16.149999999999999" x14ac:dyDescent="0.45">
      <c r="B219" s="16">
        <v>43804</v>
      </c>
      <c r="C219" s="10">
        <v>44500</v>
      </c>
      <c r="E219" s="16">
        <v>43804</v>
      </c>
      <c r="F219" s="10">
        <v>22270.193463766533</v>
      </c>
    </row>
    <row r="220" spans="2:6" ht="16.149999999999999" x14ac:dyDescent="0.45">
      <c r="B220" s="16">
        <v>43804</v>
      </c>
      <c r="C220" s="10">
        <v>65000</v>
      </c>
      <c r="E220" s="16">
        <v>43804</v>
      </c>
      <c r="F220" s="10">
        <v>24455.380183640398</v>
      </c>
    </row>
    <row r="221" spans="2:6" ht="16.149999999999999" x14ac:dyDescent="0.45">
      <c r="B221" s="16">
        <v>43804</v>
      </c>
      <c r="C221" s="10">
        <v>137729.72972972973</v>
      </c>
      <c r="E221" s="16">
        <v>43804</v>
      </c>
      <c r="F221" s="10">
        <v>23855.520430862896</v>
      </c>
    </row>
    <row r="222" spans="2:6" ht="16.149999999999999" x14ac:dyDescent="0.45">
      <c r="B222" s="6">
        <v>43804</v>
      </c>
      <c r="C222" s="10">
        <v>23538.461538461539</v>
      </c>
      <c r="E222" s="6">
        <v>43804</v>
      </c>
      <c r="F222" s="10">
        <v>23749.854295372421</v>
      </c>
    </row>
    <row r="223" spans="2:6" ht="16.149999999999999" x14ac:dyDescent="0.45">
      <c r="B223" s="6">
        <v>43804</v>
      </c>
      <c r="C223" s="10">
        <v>135806.45161290321</v>
      </c>
      <c r="E223" s="6">
        <v>43804</v>
      </c>
      <c r="F223" s="10">
        <v>20385.192596298151</v>
      </c>
    </row>
    <row r="224" spans="2:6" ht="16.149999999999999" x14ac:dyDescent="0.45">
      <c r="B224" s="6">
        <v>43804</v>
      </c>
      <c r="C224" s="10">
        <v>30537.634408602153</v>
      </c>
      <c r="E224" s="6">
        <v>43804</v>
      </c>
      <c r="F224" s="10">
        <v>20071.914097133285</v>
      </c>
    </row>
    <row r="225" spans="2:6" ht="16.149999999999999" x14ac:dyDescent="0.45">
      <c r="B225" s="6">
        <v>43804</v>
      </c>
      <c r="C225" s="10">
        <v>47636.363636363632</v>
      </c>
      <c r="E225" s="6">
        <v>43804</v>
      </c>
      <c r="F225" s="10">
        <v>16735.112936344969</v>
      </c>
    </row>
    <row r="226" spans="2:6" ht="16.149999999999999" x14ac:dyDescent="0.45">
      <c r="B226" s="20">
        <v>43804</v>
      </c>
      <c r="C226" s="10">
        <v>1101.4492753623188</v>
      </c>
      <c r="E226" s="20">
        <v>43804</v>
      </c>
      <c r="F226" s="10">
        <v>16521.756745806659</v>
      </c>
    </row>
    <row r="227" spans="2:6" ht="16.149999999999999" x14ac:dyDescent="0.45">
      <c r="B227" s="6">
        <v>43804</v>
      </c>
      <c r="C227" s="10">
        <v>5535.7142857142862</v>
      </c>
      <c r="E227" s="6">
        <v>43804</v>
      </c>
      <c r="F227" s="10">
        <v>16676.215419872318</v>
      </c>
    </row>
    <row r="228" spans="2:6" ht="16.149999999999999" x14ac:dyDescent="0.45">
      <c r="B228" s="6">
        <v>43804</v>
      </c>
      <c r="C228" s="10">
        <v>15625</v>
      </c>
      <c r="E228" s="6">
        <v>43804</v>
      </c>
      <c r="F228" s="10">
        <v>13133.298955781875</v>
      </c>
    </row>
    <row r="229" spans="2:6" ht="16.149999999999999" x14ac:dyDescent="0.45">
      <c r="B229" s="6">
        <v>43804</v>
      </c>
      <c r="C229" s="10">
        <v>15809.523809523809</v>
      </c>
      <c r="E229" s="6">
        <v>43804</v>
      </c>
      <c r="F229" s="10">
        <v>12722.844921789629</v>
      </c>
    </row>
    <row r="230" spans="2:6" ht="16.149999999999999" x14ac:dyDescent="0.45">
      <c r="B230" s="19">
        <v>43804</v>
      </c>
      <c r="C230" s="10">
        <v>4125.8741258741256</v>
      </c>
      <c r="E230" s="19">
        <v>43804</v>
      </c>
      <c r="F230" s="10">
        <v>11878.185896128864</v>
      </c>
    </row>
    <row r="231" spans="2:6" ht="16.149999999999999" x14ac:dyDescent="0.45">
      <c r="B231" s="19">
        <v>43804</v>
      </c>
      <c r="C231" s="10">
        <v>3805.3097345132742</v>
      </c>
      <c r="E231" s="19">
        <v>43804</v>
      </c>
      <c r="F231" s="10">
        <v>11475.405222872581</v>
      </c>
    </row>
    <row r="232" spans="2:6" ht="16.149999999999999" x14ac:dyDescent="0.45">
      <c r="B232" s="19">
        <v>43804</v>
      </c>
      <c r="C232" s="10">
        <v>7185.7786680020035</v>
      </c>
      <c r="E232" s="19">
        <v>43804</v>
      </c>
      <c r="F232" s="10">
        <v>10530.95059783591</v>
      </c>
    </row>
    <row r="233" spans="2:6" ht="16.149999999999999" x14ac:dyDescent="0.45">
      <c r="B233" s="6">
        <v>43804</v>
      </c>
      <c r="C233" s="10">
        <v>2831.3253012048194</v>
      </c>
      <c r="E233" s="6">
        <v>43804</v>
      </c>
      <c r="F233" s="10">
        <v>11474.994368100924</v>
      </c>
    </row>
    <row r="234" spans="2:6" ht="16.149999999999999" x14ac:dyDescent="0.45">
      <c r="B234" s="6">
        <v>43804</v>
      </c>
      <c r="C234" s="10">
        <v>11697.443181818182</v>
      </c>
      <c r="E234" s="6">
        <v>43804</v>
      </c>
      <c r="F234" s="10">
        <v>12501.150412614659</v>
      </c>
    </row>
    <row r="235" spans="2:6" ht="16.149999999999999" x14ac:dyDescent="0.45">
      <c r="B235" s="6">
        <v>43804</v>
      </c>
      <c r="C235" s="10">
        <v>4654.4715447154467</v>
      </c>
      <c r="E235" s="6">
        <v>43804</v>
      </c>
      <c r="F235" s="10">
        <v>11667.859699355764</v>
      </c>
    </row>
    <row r="236" spans="2:6" ht="16.149999999999999" x14ac:dyDescent="0.45">
      <c r="B236" s="6">
        <v>43804</v>
      </c>
      <c r="C236" s="10">
        <v>5823.2931726907636</v>
      </c>
      <c r="E236" s="6">
        <v>43804</v>
      </c>
      <c r="F236" s="10">
        <v>10914.398971502036</v>
      </c>
    </row>
    <row r="237" spans="2:6" ht="16.149999999999999" x14ac:dyDescent="0.45">
      <c r="B237" s="6">
        <v>43804</v>
      </c>
      <c r="C237" s="10">
        <v>9509.0909090909099</v>
      </c>
      <c r="E237" s="6">
        <v>43804</v>
      </c>
      <c r="F237" s="10">
        <v>11248.51629999724</v>
      </c>
    </row>
    <row r="238" spans="2:6" ht="16.149999999999999" x14ac:dyDescent="0.45">
      <c r="B238" s="6">
        <v>43804</v>
      </c>
      <c r="C238" s="10">
        <v>5130.434782608696</v>
      </c>
      <c r="E238" s="6">
        <v>43804</v>
      </c>
      <c r="F238" s="10">
        <v>11649.180983962724</v>
      </c>
    </row>
    <row r="239" spans="2:6" ht="16.149999999999999" x14ac:dyDescent="0.45">
      <c r="B239" s="19">
        <v>43804</v>
      </c>
      <c r="C239" s="10">
        <v>6800</v>
      </c>
      <c r="E239" s="19">
        <v>43804</v>
      </c>
      <c r="F239" s="10">
        <v>10724.5423942773</v>
      </c>
    </row>
    <row r="240" spans="2:6" ht="16.149999999999999" x14ac:dyDescent="0.45">
      <c r="B240" s="19">
        <v>43804</v>
      </c>
      <c r="C240" s="10">
        <v>11662.300346488633</v>
      </c>
      <c r="E240" s="19">
        <v>43804</v>
      </c>
      <c r="F240" s="10">
        <v>11111.141385793302</v>
      </c>
    </row>
    <row r="241" spans="2:6" ht="16.149999999999999" x14ac:dyDescent="0.45">
      <c r="B241" s="6">
        <v>43804</v>
      </c>
      <c r="C241" s="10">
        <v>8101.8518518518522</v>
      </c>
      <c r="E241" s="6">
        <v>43804</v>
      </c>
      <c r="F241" s="10">
        <v>10658.331807600764</v>
      </c>
    </row>
    <row r="242" spans="2:6" ht="16.149999999999999" x14ac:dyDescent="0.45">
      <c r="B242" s="6">
        <v>43804</v>
      </c>
      <c r="C242" s="10">
        <v>9836.6013071895413</v>
      </c>
      <c r="E242" s="6">
        <v>43804</v>
      </c>
      <c r="F242" s="10">
        <v>10268.88088098178</v>
      </c>
    </row>
    <row r="243" spans="2:6" ht="16.149999999999999" x14ac:dyDescent="0.45">
      <c r="B243" s="6">
        <v>43804</v>
      </c>
      <c r="C243" s="10">
        <v>12077.562326869805</v>
      </c>
      <c r="E243" s="6">
        <v>43804</v>
      </c>
      <c r="F243" s="10">
        <v>10872.175235452629</v>
      </c>
    </row>
    <row r="244" spans="2:6" ht="16.149999999999999" x14ac:dyDescent="0.45">
      <c r="B244" s="6">
        <v>43804</v>
      </c>
      <c r="C244" s="10">
        <v>9347.826086956522</v>
      </c>
      <c r="E244" s="6">
        <v>43804</v>
      </c>
      <c r="F244" s="10">
        <v>10496.62562464582</v>
      </c>
    </row>
    <row r="245" spans="2:6" ht="16.149999999999999" x14ac:dyDescent="0.45">
      <c r="B245" s="6">
        <v>43804</v>
      </c>
      <c r="C245" s="10">
        <v>13411.764705882353</v>
      </c>
      <c r="E245" s="6">
        <v>43804</v>
      </c>
      <c r="F245" s="10">
        <v>10024.353644436791</v>
      </c>
    </row>
    <row r="246" spans="2:6" x14ac:dyDescent="0.45">
      <c r="B246" s="8" t="s">
        <v>9</v>
      </c>
      <c r="C246" s="9">
        <f>XIRR(C4:C245,B4:B245)</f>
        <v>0.32412102818489086</v>
      </c>
      <c r="E246" s="8" t="s">
        <v>9</v>
      </c>
      <c r="F246" s="9">
        <f>XIRR(F4:F245,E4:E245)</f>
        <v>0.1212218701839447</v>
      </c>
    </row>
  </sheetData>
  <mergeCells count="4">
    <mergeCell ref="B3:F3"/>
    <mergeCell ref="H3:L3"/>
    <mergeCell ref="N3:R3"/>
    <mergeCell ref="Q1:R1"/>
  </mergeCells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2:N97"/>
  <sheetViews>
    <sheetView tabSelected="1" zoomScale="80" zoomScaleNormal="8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H22" sqref="H22"/>
    </sheetView>
  </sheetViews>
  <sheetFormatPr defaultRowHeight="14.25" x14ac:dyDescent="0.45"/>
  <cols>
    <col min="1" max="1" width="3.19921875" customWidth="1"/>
    <col min="2" max="2" width="14.796875" style="1" customWidth="1"/>
    <col min="3" max="3" width="36.53125" customWidth="1"/>
    <col min="4" max="4" width="13.53125" customWidth="1"/>
    <col min="5" max="5" width="17.86328125" customWidth="1"/>
    <col min="6" max="6" width="17.19921875" customWidth="1"/>
    <col min="7" max="8" width="13.53125" customWidth="1"/>
    <col min="9" max="10" width="13.53125" style="22" customWidth="1"/>
    <col min="11" max="15" width="13.53125" customWidth="1"/>
    <col min="16" max="16" width="12" customWidth="1"/>
    <col min="255" max="255" width="3.19921875" customWidth="1"/>
    <col min="256" max="256" width="14.796875" customWidth="1"/>
    <col min="257" max="257" width="26.796875" customWidth="1"/>
    <col min="258" max="259" width="13.53125" customWidth="1"/>
    <col min="260" max="260" width="17.19921875" customWidth="1"/>
    <col min="261" max="271" width="13.53125" customWidth="1"/>
    <col min="511" max="511" width="3.19921875" customWidth="1"/>
    <col min="512" max="512" width="14.796875" customWidth="1"/>
    <col min="513" max="513" width="26.796875" customWidth="1"/>
    <col min="514" max="515" width="13.53125" customWidth="1"/>
    <col min="516" max="516" width="17.19921875" customWidth="1"/>
    <col min="517" max="527" width="13.53125" customWidth="1"/>
    <col min="767" max="767" width="3.19921875" customWidth="1"/>
    <col min="768" max="768" width="14.796875" customWidth="1"/>
    <col min="769" max="769" width="26.796875" customWidth="1"/>
    <col min="770" max="771" width="13.53125" customWidth="1"/>
    <col min="772" max="772" width="17.19921875" customWidth="1"/>
    <col min="773" max="783" width="13.53125" customWidth="1"/>
    <col min="1023" max="1023" width="3.19921875" customWidth="1"/>
    <col min="1024" max="1024" width="14.796875" customWidth="1"/>
    <col min="1025" max="1025" width="26.796875" customWidth="1"/>
    <col min="1026" max="1027" width="13.53125" customWidth="1"/>
    <col min="1028" max="1028" width="17.19921875" customWidth="1"/>
    <col min="1029" max="1039" width="13.53125" customWidth="1"/>
    <col min="1279" max="1279" width="3.19921875" customWidth="1"/>
    <col min="1280" max="1280" width="14.796875" customWidth="1"/>
    <col min="1281" max="1281" width="26.796875" customWidth="1"/>
    <col min="1282" max="1283" width="13.53125" customWidth="1"/>
    <col min="1284" max="1284" width="17.19921875" customWidth="1"/>
    <col min="1285" max="1295" width="13.53125" customWidth="1"/>
    <col min="1535" max="1535" width="3.19921875" customWidth="1"/>
    <col min="1536" max="1536" width="14.796875" customWidth="1"/>
    <col min="1537" max="1537" width="26.796875" customWidth="1"/>
    <col min="1538" max="1539" width="13.53125" customWidth="1"/>
    <col min="1540" max="1540" width="17.19921875" customWidth="1"/>
    <col min="1541" max="1551" width="13.53125" customWidth="1"/>
    <col min="1791" max="1791" width="3.19921875" customWidth="1"/>
    <col min="1792" max="1792" width="14.796875" customWidth="1"/>
    <col min="1793" max="1793" width="26.796875" customWidth="1"/>
    <col min="1794" max="1795" width="13.53125" customWidth="1"/>
    <col min="1796" max="1796" width="17.19921875" customWidth="1"/>
    <col min="1797" max="1807" width="13.53125" customWidth="1"/>
    <col min="2047" max="2047" width="3.19921875" customWidth="1"/>
    <col min="2048" max="2048" width="14.796875" customWidth="1"/>
    <col min="2049" max="2049" width="26.796875" customWidth="1"/>
    <col min="2050" max="2051" width="13.53125" customWidth="1"/>
    <col min="2052" max="2052" width="17.19921875" customWidth="1"/>
    <col min="2053" max="2063" width="13.53125" customWidth="1"/>
    <col min="2303" max="2303" width="3.19921875" customWidth="1"/>
    <col min="2304" max="2304" width="14.796875" customWidth="1"/>
    <col min="2305" max="2305" width="26.796875" customWidth="1"/>
    <col min="2306" max="2307" width="13.53125" customWidth="1"/>
    <col min="2308" max="2308" width="17.19921875" customWidth="1"/>
    <col min="2309" max="2319" width="13.53125" customWidth="1"/>
    <col min="2559" max="2559" width="3.19921875" customWidth="1"/>
    <col min="2560" max="2560" width="14.796875" customWidth="1"/>
    <col min="2561" max="2561" width="26.796875" customWidth="1"/>
    <col min="2562" max="2563" width="13.53125" customWidth="1"/>
    <col min="2564" max="2564" width="17.19921875" customWidth="1"/>
    <col min="2565" max="2575" width="13.53125" customWidth="1"/>
    <col min="2815" max="2815" width="3.19921875" customWidth="1"/>
    <col min="2816" max="2816" width="14.796875" customWidth="1"/>
    <col min="2817" max="2817" width="26.796875" customWidth="1"/>
    <col min="2818" max="2819" width="13.53125" customWidth="1"/>
    <col min="2820" max="2820" width="17.19921875" customWidth="1"/>
    <col min="2821" max="2831" width="13.53125" customWidth="1"/>
    <col min="3071" max="3071" width="3.19921875" customWidth="1"/>
    <col min="3072" max="3072" width="14.796875" customWidth="1"/>
    <col min="3073" max="3073" width="26.796875" customWidth="1"/>
    <col min="3074" max="3075" width="13.53125" customWidth="1"/>
    <col min="3076" max="3076" width="17.19921875" customWidth="1"/>
    <col min="3077" max="3087" width="13.53125" customWidth="1"/>
    <col min="3327" max="3327" width="3.19921875" customWidth="1"/>
    <col min="3328" max="3328" width="14.796875" customWidth="1"/>
    <col min="3329" max="3329" width="26.796875" customWidth="1"/>
    <col min="3330" max="3331" width="13.53125" customWidth="1"/>
    <col min="3332" max="3332" width="17.19921875" customWidth="1"/>
    <col min="3333" max="3343" width="13.53125" customWidth="1"/>
    <col min="3583" max="3583" width="3.19921875" customWidth="1"/>
    <col min="3584" max="3584" width="14.796875" customWidth="1"/>
    <col min="3585" max="3585" width="26.796875" customWidth="1"/>
    <col min="3586" max="3587" width="13.53125" customWidth="1"/>
    <col min="3588" max="3588" width="17.19921875" customWidth="1"/>
    <col min="3589" max="3599" width="13.53125" customWidth="1"/>
    <col min="3839" max="3839" width="3.19921875" customWidth="1"/>
    <col min="3840" max="3840" width="14.796875" customWidth="1"/>
    <col min="3841" max="3841" width="26.796875" customWidth="1"/>
    <col min="3842" max="3843" width="13.53125" customWidth="1"/>
    <col min="3844" max="3844" width="17.19921875" customWidth="1"/>
    <col min="3845" max="3855" width="13.53125" customWidth="1"/>
    <col min="4095" max="4095" width="3.19921875" customWidth="1"/>
    <col min="4096" max="4096" width="14.796875" customWidth="1"/>
    <col min="4097" max="4097" width="26.796875" customWidth="1"/>
    <col min="4098" max="4099" width="13.53125" customWidth="1"/>
    <col min="4100" max="4100" width="17.19921875" customWidth="1"/>
    <col min="4101" max="4111" width="13.53125" customWidth="1"/>
    <col min="4351" max="4351" width="3.19921875" customWidth="1"/>
    <col min="4352" max="4352" width="14.796875" customWidth="1"/>
    <col min="4353" max="4353" width="26.796875" customWidth="1"/>
    <col min="4354" max="4355" width="13.53125" customWidth="1"/>
    <col min="4356" max="4356" width="17.19921875" customWidth="1"/>
    <col min="4357" max="4367" width="13.53125" customWidth="1"/>
    <col min="4607" max="4607" width="3.19921875" customWidth="1"/>
    <col min="4608" max="4608" width="14.796875" customWidth="1"/>
    <col min="4609" max="4609" width="26.796875" customWidth="1"/>
    <col min="4610" max="4611" width="13.53125" customWidth="1"/>
    <col min="4612" max="4612" width="17.19921875" customWidth="1"/>
    <col min="4613" max="4623" width="13.53125" customWidth="1"/>
    <col min="4863" max="4863" width="3.19921875" customWidth="1"/>
    <col min="4864" max="4864" width="14.796875" customWidth="1"/>
    <col min="4865" max="4865" width="26.796875" customWidth="1"/>
    <col min="4866" max="4867" width="13.53125" customWidth="1"/>
    <col min="4868" max="4868" width="17.19921875" customWidth="1"/>
    <col min="4869" max="4879" width="13.53125" customWidth="1"/>
    <col min="5119" max="5119" width="3.19921875" customWidth="1"/>
    <col min="5120" max="5120" width="14.796875" customWidth="1"/>
    <col min="5121" max="5121" width="26.796875" customWidth="1"/>
    <col min="5122" max="5123" width="13.53125" customWidth="1"/>
    <col min="5124" max="5124" width="17.19921875" customWidth="1"/>
    <col min="5125" max="5135" width="13.53125" customWidth="1"/>
    <col min="5375" max="5375" width="3.19921875" customWidth="1"/>
    <col min="5376" max="5376" width="14.796875" customWidth="1"/>
    <col min="5377" max="5377" width="26.796875" customWidth="1"/>
    <col min="5378" max="5379" width="13.53125" customWidth="1"/>
    <col min="5380" max="5380" width="17.19921875" customWidth="1"/>
    <col min="5381" max="5391" width="13.53125" customWidth="1"/>
    <col min="5631" max="5631" width="3.19921875" customWidth="1"/>
    <col min="5632" max="5632" width="14.796875" customWidth="1"/>
    <col min="5633" max="5633" width="26.796875" customWidth="1"/>
    <col min="5634" max="5635" width="13.53125" customWidth="1"/>
    <col min="5636" max="5636" width="17.19921875" customWidth="1"/>
    <col min="5637" max="5647" width="13.53125" customWidth="1"/>
    <col min="5887" max="5887" width="3.19921875" customWidth="1"/>
    <col min="5888" max="5888" width="14.796875" customWidth="1"/>
    <col min="5889" max="5889" width="26.796875" customWidth="1"/>
    <col min="5890" max="5891" width="13.53125" customWidth="1"/>
    <col min="5892" max="5892" width="17.19921875" customWidth="1"/>
    <col min="5893" max="5903" width="13.53125" customWidth="1"/>
    <col min="6143" max="6143" width="3.19921875" customWidth="1"/>
    <col min="6144" max="6144" width="14.796875" customWidth="1"/>
    <col min="6145" max="6145" width="26.796875" customWidth="1"/>
    <col min="6146" max="6147" width="13.53125" customWidth="1"/>
    <col min="6148" max="6148" width="17.19921875" customWidth="1"/>
    <col min="6149" max="6159" width="13.53125" customWidth="1"/>
    <col min="6399" max="6399" width="3.19921875" customWidth="1"/>
    <col min="6400" max="6400" width="14.796875" customWidth="1"/>
    <col min="6401" max="6401" width="26.796875" customWidth="1"/>
    <col min="6402" max="6403" width="13.53125" customWidth="1"/>
    <col min="6404" max="6404" width="17.19921875" customWidth="1"/>
    <col min="6405" max="6415" width="13.53125" customWidth="1"/>
    <col min="6655" max="6655" width="3.19921875" customWidth="1"/>
    <col min="6656" max="6656" width="14.796875" customWidth="1"/>
    <col min="6657" max="6657" width="26.796875" customWidth="1"/>
    <col min="6658" max="6659" width="13.53125" customWidth="1"/>
    <col min="6660" max="6660" width="17.19921875" customWidth="1"/>
    <col min="6661" max="6671" width="13.53125" customWidth="1"/>
    <col min="6911" max="6911" width="3.19921875" customWidth="1"/>
    <col min="6912" max="6912" width="14.796875" customWidth="1"/>
    <col min="6913" max="6913" width="26.796875" customWidth="1"/>
    <col min="6914" max="6915" width="13.53125" customWidth="1"/>
    <col min="6916" max="6916" width="17.19921875" customWidth="1"/>
    <col min="6917" max="6927" width="13.53125" customWidth="1"/>
    <col min="7167" max="7167" width="3.19921875" customWidth="1"/>
    <col min="7168" max="7168" width="14.796875" customWidth="1"/>
    <col min="7169" max="7169" width="26.796875" customWidth="1"/>
    <col min="7170" max="7171" width="13.53125" customWidth="1"/>
    <col min="7172" max="7172" width="17.19921875" customWidth="1"/>
    <col min="7173" max="7183" width="13.53125" customWidth="1"/>
    <col min="7423" max="7423" width="3.19921875" customWidth="1"/>
    <col min="7424" max="7424" width="14.796875" customWidth="1"/>
    <col min="7425" max="7425" width="26.796875" customWidth="1"/>
    <col min="7426" max="7427" width="13.53125" customWidth="1"/>
    <col min="7428" max="7428" width="17.19921875" customWidth="1"/>
    <col min="7429" max="7439" width="13.53125" customWidth="1"/>
    <col min="7679" max="7679" width="3.19921875" customWidth="1"/>
    <col min="7680" max="7680" width="14.796875" customWidth="1"/>
    <col min="7681" max="7681" width="26.796875" customWidth="1"/>
    <col min="7682" max="7683" width="13.53125" customWidth="1"/>
    <col min="7684" max="7684" width="17.19921875" customWidth="1"/>
    <col min="7685" max="7695" width="13.53125" customWidth="1"/>
    <col min="7935" max="7935" width="3.19921875" customWidth="1"/>
    <col min="7936" max="7936" width="14.796875" customWidth="1"/>
    <col min="7937" max="7937" width="26.796875" customWidth="1"/>
    <col min="7938" max="7939" width="13.53125" customWidth="1"/>
    <col min="7940" max="7940" width="17.19921875" customWidth="1"/>
    <col min="7941" max="7951" width="13.53125" customWidth="1"/>
    <col min="8191" max="8191" width="3.19921875" customWidth="1"/>
    <col min="8192" max="8192" width="14.796875" customWidth="1"/>
    <col min="8193" max="8193" width="26.796875" customWidth="1"/>
    <col min="8194" max="8195" width="13.53125" customWidth="1"/>
    <col min="8196" max="8196" width="17.19921875" customWidth="1"/>
    <col min="8197" max="8207" width="13.53125" customWidth="1"/>
    <col min="8447" max="8447" width="3.19921875" customWidth="1"/>
    <col min="8448" max="8448" width="14.796875" customWidth="1"/>
    <col min="8449" max="8449" width="26.796875" customWidth="1"/>
    <col min="8450" max="8451" width="13.53125" customWidth="1"/>
    <col min="8452" max="8452" width="17.19921875" customWidth="1"/>
    <col min="8453" max="8463" width="13.53125" customWidth="1"/>
    <col min="8703" max="8703" width="3.19921875" customWidth="1"/>
    <col min="8704" max="8704" width="14.796875" customWidth="1"/>
    <col min="8705" max="8705" width="26.796875" customWidth="1"/>
    <col min="8706" max="8707" width="13.53125" customWidth="1"/>
    <col min="8708" max="8708" width="17.19921875" customWidth="1"/>
    <col min="8709" max="8719" width="13.53125" customWidth="1"/>
    <col min="8959" max="8959" width="3.19921875" customWidth="1"/>
    <col min="8960" max="8960" width="14.796875" customWidth="1"/>
    <col min="8961" max="8961" width="26.796875" customWidth="1"/>
    <col min="8962" max="8963" width="13.53125" customWidth="1"/>
    <col min="8964" max="8964" width="17.19921875" customWidth="1"/>
    <col min="8965" max="8975" width="13.53125" customWidth="1"/>
    <col min="9215" max="9215" width="3.19921875" customWidth="1"/>
    <col min="9216" max="9216" width="14.796875" customWidth="1"/>
    <col min="9217" max="9217" width="26.796875" customWidth="1"/>
    <col min="9218" max="9219" width="13.53125" customWidth="1"/>
    <col min="9220" max="9220" width="17.19921875" customWidth="1"/>
    <col min="9221" max="9231" width="13.53125" customWidth="1"/>
    <col min="9471" max="9471" width="3.19921875" customWidth="1"/>
    <col min="9472" max="9472" width="14.796875" customWidth="1"/>
    <col min="9473" max="9473" width="26.796875" customWidth="1"/>
    <col min="9474" max="9475" width="13.53125" customWidth="1"/>
    <col min="9476" max="9476" width="17.19921875" customWidth="1"/>
    <col min="9477" max="9487" width="13.53125" customWidth="1"/>
    <col min="9727" max="9727" width="3.19921875" customWidth="1"/>
    <col min="9728" max="9728" width="14.796875" customWidth="1"/>
    <col min="9729" max="9729" width="26.796875" customWidth="1"/>
    <col min="9730" max="9731" width="13.53125" customWidth="1"/>
    <col min="9732" max="9732" width="17.19921875" customWidth="1"/>
    <col min="9733" max="9743" width="13.53125" customWidth="1"/>
    <col min="9983" max="9983" width="3.19921875" customWidth="1"/>
    <col min="9984" max="9984" width="14.796875" customWidth="1"/>
    <col min="9985" max="9985" width="26.796875" customWidth="1"/>
    <col min="9986" max="9987" width="13.53125" customWidth="1"/>
    <col min="9988" max="9988" width="17.19921875" customWidth="1"/>
    <col min="9989" max="9999" width="13.53125" customWidth="1"/>
    <col min="10239" max="10239" width="3.19921875" customWidth="1"/>
    <col min="10240" max="10240" width="14.796875" customWidth="1"/>
    <col min="10241" max="10241" width="26.796875" customWidth="1"/>
    <col min="10242" max="10243" width="13.53125" customWidth="1"/>
    <col min="10244" max="10244" width="17.19921875" customWidth="1"/>
    <col min="10245" max="10255" width="13.53125" customWidth="1"/>
    <col min="10495" max="10495" width="3.19921875" customWidth="1"/>
    <col min="10496" max="10496" width="14.796875" customWidth="1"/>
    <col min="10497" max="10497" width="26.796875" customWidth="1"/>
    <col min="10498" max="10499" width="13.53125" customWidth="1"/>
    <col min="10500" max="10500" width="17.19921875" customWidth="1"/>
    <col min="10501" max="10511" width="13.53125" customWidth="1"/>
    <col min="10751" max="10751" width="3.19921875" customWidth="1"/>
    <col min="10752" max="10752" width="14.796875" customWidth="1"/>
    <col min="10753" max="10753" width="26.796875" customWidth="1"/>
    <col min="10754" max="10755" width="13.53125" customWidth="1"/>
    <col min="10756" max="10756" width="17.19921875" customWidth="1"/>
    <col min="10757" max="10767" width="13.53125" customWidth="1"/>
    <col min="11007" max="11007" width="3.19921875" customWidth="1"/>
    <col min="11008" max="11008" width="14.796875" customWidth="1"/>
    <col min="11009" max="11009" width="26.796875" customWidth="1"/>
    <col min="11010" max="11011" width="13.53125" customWidth="1"/>
    <col min="11012" max="11012" width="17.19921875" customWidth="1"/>
    <col min="11013" max="11023" width="13.53125" customWidth="1"/>
    <col min="11263" max="11263" width="3.19921875" customWidth="1"/>
    <col min="11264" max="11264" width="14.796875" customWidth="1"/>
    <col min="11265" max="11265" width="26.796875" customWidth="1"/>
    <col min="11266" max="11267" width="13.53125" customWidth="1"/>
    <col min="11268" max="11268" width="17.19921875" customWidth="1"/>
    <col min="11269" max="11279" width="13.53125" customWidth="1"/>
    <col min="11519" max="11519" width="3.19921875" customWidth="1"/>
    <col min="11520" max="11520" width="14.796875" customWidth="1"/>
    <col min="11521" max="11521" width="26.796875" customWidth="1"/>
    <col min="11522" max="11523" width="13.53125" customWidth="1"/>
    <col min="11524" max="11524" width="17.19921875" customWidth="1"/>
    <col min="11525" max="11535" width="13.53125" customWidth="1"/>
    <col min="11775" max="11775" width="3.19921875" customWidth="1"/>
    <col min="11776" max="11776" width="14.796875" customWidth="1"/>
    <col min="11777" max="11777" width="26.796875" customWidth="1"/>
    <col min="11778" max="11779" width="13.53125" customWidth="1"/>
    <col min="11780" max="11780" width="17.19921875" customWidth="1"/>
    <col min="11781" max="11791" width="13.53125" customWidth="1"/>
    <col min="12031" max="12031" width="3.19921875" customWidth="1"/>
    <col min="12032" max="12032" width="14.796875" customWidth="1"/>
    <col min="12033" max="12033" width="26.796875" customWidth="1"/>
    <col min="12034" max="12035" width="13.53125" customWidth="1"/>
    <col min="12036" max="12036" width="17.19921875" customWidth="1"/>
    <col min="12037" max="12047" width="13.53125" customWidth="1"/>
    <col min="12287" max="12287" width="3.19921875" customWidth="1"/>
    <col min="12288" max="12288" width="14.796875" customWidth="1"/>
    <col min="12289" max="12289" width="26.796875" customWidth="1"/>
    <col min="12290" max="12291" width="13.53125" customWidth="1"/>
    <col min="12292" max="12292" width="17.19921875" customWidth="1"/>
    <col min="12293" max="12303" width="13.53125" customWidth="1"/>
    <col min="12543" max="12543" width="3.19921875" customWidth="1"/>
    <col min="12544" max="12544" width="14.796875" customWidth="1"/>
    <col min="12545" max="12545" width="26.796875" customWidth="1"/>
    <col min="12546" max="12547" width="13.53125" customWidth="1"/>
    <col min="12548" max="12548" width="17.19921875" customWidth="1"/>
    <col min="12549" max="12559" width="13.53125" customWidth="1"/>
    <col min="12799" max="12799" width="3.19921875" customWidth="1"/>
    <col min="12800" max="12800" width="14.796875" customWidth="1"/>
    <col min="12801" max="12801" width="26.796875" customWidth="1"/>
    <col min="12802" max="12803" width="13.53125" customWidth="1"/>
    <col min="12804" max="12804" width="17.19921875" customWidth="1"/>
    <col min="12805" max="12815" width="13.53125" customWidth="1"/>
    <col min="13055" max="13055" width="3.19921875" customWidth="1"/>
    <col min="13056" max="13056" width="14.796875" customWidth="1"/>
    <col min="13057" max="13057" width="26.796875" customWidth="1"/>
    <col min="13058" max="13059" width="13.53125" customWidth="1"/>
    <col min="13060" max="13060" width="17.19921875" customWidth="1"/>
    <col min="13061" max="13071" width="13.53125" customWidth="1"/>
    <col min="13311" max="13311" width="3.19921875" customWidth="1"/>
    <col min="13312" max="13312" width="14.796875" customWidth="1"/>
    <col min="13313" max="13313" width="26.796875" customWidth="1"/>
    <col min="13314" max="13315" width="13.53125" customWidth="1"/>
    <col min="13316" max="13316" width="17.19921875" customWidth="1"/>
    <col min="13317" max="13327" width="13.53125" customWidth="1"/>
    <col min="13567" max="13567" width="3.19921875" customWidth="1"/>
    <col min="13568" max="13568" width="14.796875" customWidth="1"/>
    <col min="13569" max="13569" width="26.796875" customWidth="1"/>
    <col min="13570" max="13571" width="13.53125" customWidth="1"/>
    <col min="13572" max="13572" width="17.19921875" customWidth="1"/>
    <col min="13573" max="13583" width="13.53125" customWidth="1"/>
    <col min="13823" max="13823" width="3.19921875" customWidth="1"/>
    <col min="13824" max="13824" width="14.796875" customWidth="1"/>
    <col min="13825" max="13825" width="26.796875" customWidth="1"/>
    <col min="13826" max="13827" width="13.53125" customWidth="1"/>
    <col min="13828" max="13828" width="17.19921875" customWidth="1"/>
    <col min="13829" max="13839" width="13.53125" customWidth="1"/>
    <col min="14079" max="14079" width="3.19921875" customWidth="1"/>
    <col min="14080" max="14080" width="14.796875" customWidth="1"/>
    <col min="14081" max="14081" width="26.796875" customWidth="1"/>
    <col min="14082" max="14083" width="13.53125" customWidth="1"/>
    <col min="14084" max="14084" width="17.19921875" customWidth="1"/>
    <col min="14085" max="14095" width="13.53125" customWidth="1"/>
    <col min="14335" max="14335" width="3.19921875" customWidth="1"/>
    <col min="14336" max="14336" width="14.796875" customWidth="1"/>
    <col min="14337" max="14337" width="26.796875" customWidth="1"/>
    <col min="14338" max="14339" width="13.53125" customWidth="1"/>
    <col min="14340" max="14340" width="17.19921875" customWidth="1"/>
    <col min="14341" max="14351" width="13.53125" customWidth="1"/>
    <col min="14591" max="14591" width="3.19921875" customWidth="1"/>
    <col min="14592" max="14592" width="14.796875" customWidth="1"/>
    <col min="14593" max="14593" width="26.796875" customWidth="1"/>
    <col min="14594" max="14595" width="13.53125" customWidth="1"/>
    <col min="14596" max="14596" width="17.19921875" customWidth="1"/>
    <col min="14597" max="14607" width="13.53125" customWidth="1"/>
    <col min="14847" max="14847" width="3.19921875" customWidth="1"/>
    <col min="14848" max="14848" width="14.796875" customWidth="1"/>
    <col min="14849" max="14849" width="26.796875" customWidth="1"/>
    <col min="14850" max="14851" width="13.53125" customWidth="1"/>
    <col min="14852" max="14852" width="17.19921875" customWidth="1"/>
    <col min="14853" max="14863" width="13.53125" customWidth="1"/>
    <col min="15103" max="15103" width="3.19921875" customWidth="1"/>
    <col min="15104" max="15104" width="14.796875" customWidth="1"/>
    <col min="15105" max="15105" width="26.796875" customWidth="1"/>
    <col min="15106" max="15107" width="13.53125" customWidth="1"/>
    <col min="15108" max="15108" width="17.19921875" customWidth="1"/>
    <col min="15109" max="15119" width="13.53125" customWidth="1"/>
    <col min="15359" max="15359" width="3.19921875" customWidth="1"/>
    <col min="15360" max="15360" width="14.796875" customWidth="1"/>
    <col min="15361" max="15361" width="26.796875" customWidth="1"/>
    <col min="15362" max="15363" width="13.53125" customWidth="1"/>
    <col min="15364" max="15364" width="17.19921875" customWidth="1"/>
    <col min="15365" max="15375" width="13.53125" customWidth="1"/>
    <col min="15615" max="15615" width="3.19921875" customWidth="1"/>
    <col min="15616" max="15616" width="14.796875" customWidth="1"/>
    <col min="15617" max="15617" width="26.796875" customWidth="1"/>
    <col min="15618" max="15619" width="13.53125" customWidth="1"/>
    <col min="15620" max="15620" width="17.19921875" customWidth="1"/>
    <col min="15621" max="15631" width="13.53125" customWidth="1"/>
    <col min="15871" max="15871" width="3.19921875" customWidth="1"/>
    <col min="15872" max="15872" width="14.796875" customWidth="1"/>
    <col min="15873" max="15873" width="26.796875" customWidth="1"/>
    <col min="15874" max="15875" width="13.53125" customWidth="1"/>
    <col min="15876" max="15876" width="17.19921875" customWidth="1"/>
    <col min="15877" max="15887" width="13.53125" customWidth="1"/>
    <col min="16127" max="16127" width="3.19921875" customWidth="1"/>
    <col min="16128" max="16128" width="14.796875" customWidth="1"/>
    <col min="16129" max="16129" width="26.796875" customWidth="1"/>
    <col min="16130" max="16131" width="13.53125" customWidth="1"/>
    <col min="16132" max="16132" width="17.19921875" customWidth="1"/>
    <col min="16133" max="16143" width="13.53125" customWidth="1"/>
  </cols>
  <sheetData>
    <row r="2" spans="2:14" ht="26.25" customHeight="1" x14ac:dyDescent="0.45">
      <c r="B2" s="165" t="s">
        <v>323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7"/>
    </row>
    <row r="3" spans="2:14" ht="47.25" customHeight="1" x14ac:dyDescent="0.45">
      <c r="B3" s="23" t="s">
        <v>35</v>
      </c>
      <c r="C3" s="23" t="s">
        <v>36</v>
      </c>
      <c r="D3" s="23" t="s">
        <v>37</v>
      </c>
      <c r="E3" s="23" t="s">
        <v>38</v>
      </c>
      <c r="F3" s="23" t="s">
        <v>39</v>
      </c>
      <c r="G3" s="23" t="s">
        <v>40</v>
      </c>
      <c r="H3" s="23" t="s">
        <v>41</v>
      </c>
      <c r="I3" s="24" t="s">
        <v>42</v>
      </c>
      <c r="J3" s="24" t="s">
        <v>43</v>
      </c>
      <c r="K3" s="25" t="s">
        <v>44</v>
      </c>
      <c r="L3" s="25" t="s">
        <v>45</v>
      </c>
      <c r="M3" s="25" t="s">
        <v>46</v>
      </c>
      <c r="N3" s="132" t="s">
        <v>47</v>
      </c>
    </row>
    <row r="4" spans="2:14" s="11" customFormat="1" ht="16.149999999999999" hidden="1" x14ac:dyDescent="0.45">
      <c r="B4" s="26">
        <v>40330</v>
      </c>
      <c r="C4" s="27" t="s">
        <v>48</v>
      </c>
      <c r="D4" s="27">
        <v>20.5</v>
      </c>
      <c r="E4" s="27">
        <v>26.35</v>
      </c>
      <c r="F4" s="27"/>
      <c r="G4" s="27">
        <v>17118</v>
      </c>
      <c r="H4" s="27">
        <v>17450</v>
      </c>
      <c r="I4" s="28">
        <f t="shared" ref="I4:I82" si="0">(E4-D4)/D4</f>
        <v>0.28536585365853667</v>
      </c>
      <c r="J4" s="28">
        <f t="shared" ref="J4:J82" si="1">(H4-G4)/G4</f>
        <v>1.9394789110877438E-2</v>
      </c>
      <c r="K4" s="29">
        <v>10000</v>
      </c>
      <c r="L4" s="30">
        <f>(K4*I4)+K4</f>
        <v>12853.658536585366</v>
      </c>
      <c r="M4" s="30">
        <f>(K4*J4)+K4</f>
        <v>10193.947891108774</v>
      </c>
      <c r="N4" s="133"/>
    </row>
    <row r="5" spans="2:14" s="11" customFormat="1" ht="16.149999999999999" hidden="1" x14ac:dyDescent="0.45">
      <c r="B5" s="26">
        <v>40360</v>
      </c>
      <c r="C5" s="27" t="s">
        <v>49</v>
      </c>
      <c r="D5" s="27">
        <v>89.25</v>
      </c>
      <c r="E5" s="27">
        <v>45.2</v>
      </c>
      <c r="F5" s="31"/>
      <c r="G5" s="27">
        <v>18078</v>
      </c>
      <c r="H5" s="27">
        <v>17450</v>
      </c>
      <c r="I5" s="28">
        <f t="shared" si="0"/>
        <v>-0.49355742296918764</v>
      </c>
      <c r="J5" s="28">
        <f t="shared" si="1"/>
        <v>-3.4738356012833281E-2</v>
      </c>
      <c r="K5" s="29">
        <v>10000</v>
      </c>
      <c r="L5" s="30">
        <f t="shared" ref="L5:L71" si="2">(K5*I5)+K5</f>
        <v>5064.4257703081239</v>
      </c>
      <c r="M5" s="30">
        <f t="shared" ref="M5:M71" si="3">(K5*J5)+K5</f>
        <v>9652.6164398716664</v>
      </c>
      <c r="N5" s="133"/>
    </row>
    <row r="6" spans="2:14" s="11" customFormat="1" ht="16.149999999999999" hidden="1" x14ac:dyDescent="0.45">
      <c r="B6" s="26">
        <v>40391</v>
      </c>
      <c r="C6" s="27" t="s">
        <v>50</v>
      </c>
      <c r="D6" s="27">
        <v>67</v>
      </c>
      <c r="E6" s="27">
        <v>74</v>
      </c>
      <c r="F6" s="27"/>
      <c r="G6" s="27">
        <v>18455</v>
      </c>
      <c r="H6" s="27">
        <v>17450</v>
      </c>
      <c r="I6" s="28">
        <f t="shared" si="0"/>
        <v>0.1044776119402985</v>
      </c>
      <c r="J6" s="28">
        <f t="shared" si="1"/>
        <v>-5.4456786778650769E-2</v>
      </c>
      <c r="K6" s="29">
        <v>10000</v>
      </c>
      <c r="L6" s="30">
        <f t="shared" si="2"/>
        <v>11044.776119402984</v>
      </c>
      <c r="M6" s="30">
        <f t="shared" si="3"/>
        <v>9455.4321322134929</v>
      </c>
      <c r="N6" s="133"/>
    </row>
    <row r="7" spans="2:14" s="11" customFormat="1" ht="32.25" hidden="1" x14ac:dyDescent="0.45">
      <c r="B7" s="26">
        <v>40422</v>
      </c>
      <c r="C7" s="27" t="s">
        <v>51</v>
      </c>
      <c r="D7" s="27">
        <v>5.73</v>
      </c>
      <c r="E7" s="27">
        <v>25</v>
      </c>
      <c r="F7" s="31" t="s">
        <v>52</v>
      </c>
      <c r="G7" s="27">
        <v>19906</v>
      </c>
      <c r="H7" s="27">
        <v>17450</v>
      </c>
      <c r="I7" s="28">
        <f t="shared" si="0"/>
        <v>3.3630017452006977</v>
      </c>
      <c r="J7" s="28">
        <f t="shared" si="1"/>
        <v>-0.12337988546166985</v>
      </c>
      <c r="K7" s="29">
        <v>10000</v>
      </c>
      <c r="L7" s="30">
        <f t="shared" si="2"/>
        <v>43630.017452006978</v>
      </c>
      <c r="M7" s="30">
        <f t="shared" si="3"/>
        <v>8766.201145383302</v>
      </c>
      <c r="N7" s="133"/>
    </row>
    <row r="8" spans="2:14" s="11" customFormat="1" ht="16.149999999999999" hidden="1" x14ac:dyDescent="0.45">
      <c r="B8" s="26">
        <v>40452</v>
      </c>
      <c r="C8" s="27" t="s">
        <v>53</v>
      </c>
      <c r="D8" s="27">
        <v>32.5</v>
      </c>
      <c r="E8" s="27">
        <v>15</v>
      </c>
      <c r="F8" s="31"/>
      <c r="G8" s="27">
        <v>20703</v>
      </c>
      <c r="H8" s="27">
        <v>17450</v>
      </c>
      <c r="I8" s="28">
        <f t="shared" si="0"/>
        <v>-0.53846153846153844</v>
      </c>
      <c r="J8" s="28">
        <f t="shared" si="1"/>
        <v>-0.15712698642708786</v>
      </c>
      <c r="K8" s="29">
        <v>10000</v>
      </c>
      <c r="L8" s="30">
        <f t="shared" si="2"/>
        <v>4615.3846153846152</v>
      </c>
      <c r="M8" s="30">
        <f t="shared" si="3"/>
        <v>8428.7301357291217</v>
      </c>
      <c r="N8" s="133"/>
    </row>
    <row r="9" spans="2:14" s="11" customFormat="1" ht="32.25" hidden="1" x14ac:dyDescent="0.45">
      <c r="B9" s="26">
        <v>40483</v>
      </c>
      <c r="C9" s="27" t="s">
        <v>54</v>
      </c>
      <c r="D9" s="27">
        <v>41</v>
      </c>
      <c r="E9" s="27">
        <v>23</v>
      </c>
      <c r="F9" s="31" t="s">
        <v>55</v>
      </c>
      <c r="G9" s="27">
        <v>20920</v>
      </c>
      <c r="H9" s="27">
        <v>17450</v>
      </c>
      <c r="I9" s="28">
        <f t="shared" si="0"/>
        <v>-0.43902439024390244</v>
      </c>
      <c r="J9" s="28">
        <f t="shared" si="1"/>
        <v>-0.16586998087954111</v>
      </c>
      <c r="K9" s="29">
        <v>10000</v>
      </c>
      <c r="L9" s="30">
        <f t="shared" si="2"/>
        <v>5609.7560975609758</v>
      </c>
      <c r="M9" s="30">
        <f t="shared" si="3"/>
        <v>8341.3001912045893</v>
      </c>
      <c r="N9" s="133"/>
    </row>
    <row r="10" spans="2:14" s="11" customFormat="1" ht="33.75" hidden="1" customHeight="1" x14ac:dyDescent="0.45">
      <c r="B10" s="32">
        <v>40513</v>
      </c>
      <c r="C10" s="33" t="s">
        <v>56</v>
      </c>
      <c r="D10" s="33">
        <v>250</v>
      </c>
      <c r="E10" s="33">
        <v>477</v>
      </c>
      <c r="F10" s="34" t="s">
        <v>57</v>
      </c>
      <c r="G10" s="35">
        <v>20073</v>
      </c>
      <c r="H10" s="35">
        <v>20787</v>
      </c>
      <c r="I10" s="28">
        <f t="shared" si="0"/>
        <v>0.90800000000000003</v>
      </c>
      <c r="J10" s="28">
        <f t="shared" si="1"/>
        <v>3.5570168883574949E-2</v>
      </c>
      <c r="K10" s="30">
        <v>10000</v>
      </c>
      <c r="L10" s="30">
        <f t="shared" si="2"/>
        <v>19080</v>
      </c>
      <c r="M10" s="30">
        <f t="shared" si="3"/>
        <v>10355.70168883575</v>
      </c>
      <c r="N10" s="133"/>
    </row>
    <row r="11" spans="2:14" s="13" customFormat="1" ht="33.75" hidden="1" customHeight="1" x14ac:dyDescent="0.45">
      <c r="B11" s="36">
        <v>40603</v>
      </c>
      <c r="C11" s="31" t="s">
        <v>58</v>
      </c>
      <c r="D11" s="31">
        <v>950</v>
      </c>
      <c r="E11" s="31">
        <v>1080</v>
      </c>
      <c r="F11" s="34" t="s">
        <v>59</v>
      </c>
      <c r="G11" s="37">
        <v>19120</v>
      </c>
      <c r="H11" s="37">
        <v>22055</v>
      </c>
      <c r="I11" s="38">
        <f t="shared" si="0"/>
        <v>0.1368421052631579</v>
      </c>
      <c r="J11" s="38">
        <f t="shared" si="1"/>
        <v>0.15350418410041841</v>
      </c>
      <c r="K11" s="39">
        <v>10000</v>
      </c>
      <c r="L11" s="40">
        <f t="shared" si="2"/>
        <v>11368.421052631578</v>
      </c>
      <c r="M11" s="40">
        <f t="shared" si="3"/>
        <v>11535.041841004184</v>
      </c>
      <c r="N11" s="134">
        <v>12000</v>
      </c>
    </row>
    <row r="12" spans="2:14" s="11" customFormat="1" ht="18.75" customHeight="1" x14ac:dyDescent="0.45">
      <c r="B12" s="98">
        <v>40676</v>
      </c>
      <c r="C12" s="41" t="s">
        <v>60</v>
      </c>
      <c r="D12" s="116">
        <v>100</v>
      </c>
      <c r="E12" s="142">
        <v>435</v>
      </c>
      <c r="F12" s="41"/>
      <c r="G12" s="27">
        <v>18298</v>
      </c>
      <c r="H12" s="143">
        <v>46973</v>
      </c>
      <c r="I12" s="28">
        <f t="shared" si="0"/>
        <v>3.35</v>
      </c>
      <c r="J12" s="28">
        <f t="shared" si="1"/>
        <v>1.5671111596895835</v>
      </c>
      <c r="K12" s="42">
        <v>10000</v>
      </c>
      <c r="L12" s="43">
        <f t="shared" si="2"/>
        <v>43500</v>
      </c>
      <c r="M12" s="43">
        <f t="shared" si="3"/>
        <v>25671.111596895833</v>
      </c>
      <c r="N12" s="141">
        <v>44192</v>
      </c>
    </row>
    <row r="13" spans="2:14" s="11" customFormat="1" ht="18.75" customHeight="1" x14ac:dyDescent="0.45">
      <c r="B13" s="99">
        <v>40784</v>
      </c>
      <c r="C13" s="44" t="s">
        <v>61</v>
      </c>
      <c r="D13" s="117">
        <v>121</v>
      </c>
      <c r="E13" s="117">
        <v>90</v>
      </c>
      <c r="F13" s="100" t="s">
        <v>62</v>
      </c>
      <c r="G13" s="101">
        <v>16416</v>
      </c>
      <c r="H13" s="101">
        <v>18350</v>
      </c>
      <c r="I13" s="28">
        <f t="shared" si="0"/>
        <v>-0.256198347107438</v>
      </c>
      <c r="J13" s="28">
        <f t="shared" si="1"/>
        <v>0.11781189083820663</v>
      </c>
      <c r="K13" s="43">
        <v>10000</v>
      </c>
      <c r="L13" s="43">
        <f t="shared" si="2"/>
        <v>7438.0165289256202</v>
      </c>
      <c r="M13" s="43">
        <f t="shared" si="3"/>
        <v>11178.118908382066</v>
      </c>
      <c r="N13" s="135">
        <v>41224</v>
      </c>
    </row>
    <row r="14" spans="2:14" s="11" customFormat="1" ht="18.75" customHeight="1" x14ac:dyDescent="0.45">
      <c r="B14" s="99">
        <v>40813</v>
      </c>
      <c r="C14" s="44" t="s">
        <v>63</v>
      </c>
      <c r="D14" s="117">
        <v>16</v>
      </c>
      <c r="E14" s="142">
        <v>184</v>
      </c>
      <c r="F14" s="44"/>
      <c r="G14" s="33">
        <v>16663</v>
      </c>
      <c r="H14" s="143">
        <v>46973</v>
      </c>
      <c r="I14" s="28">
        <f t="shared" si="0"/>
        <v>10.5</v>
      </c>
      <c r="J14" s="28">
        <f t="shared" si="1"/>
        <v>1.8190001800396087</v>
      </c>
      <c r="K14" s="43">
        <v>10000</v>
      </c>
      <c r="L14" s="43">
        <f t="shared" si="2"/>
        <v>115000</v>
      </c>
      <c r="M14" s="43">
        <f t="shared" si="3"/>
        <v>28190.001800396087</v>
      </c>
      <c r="N14" s="141">
        <v>44192</v>
      </c>
    </row>
    <row r="15" spans="2:14" s="11" customFormat="1" ht="18.75" customHeight="1" x14ac:dyDescent="0.45">
      <c r="B15" s="98">
        <v>40831</v>
      </c>
      <c r="C15" s="41" t="s">
        <v>64</v>
      </c>
      <c r="D15" s="116">
        <v>195</v>
      </c>
      <c r="E15" s="117">
        <v>2292</v>
      </c>
      <c r="F15" s="102" t="s">
        <v>304</v>
      </c>
      <c r="G15" s="103">
        <v>17082</v>
      </c>
      <c r="H15" s="103">
        <v>33717</v>
      </c>
      <c r="I15" s="28">
        <f>(E15-D15)/D15</f>
        <v>10.753846153846155</v>
      </c>
      <c r="J15" s="28">
        <f>(H15-G15)/G15</f>
        <v>0.97383210396909026</v>
      </c>
      <c r="K15" s="45">
        <v>10000</v>
      </c>
      <c r="L15" s="43">
        <f>(K15*I15)+K15</f>
        <v>117538.46153846155</v>
      </c>
      <c r="M15" s="43">
        <f>(K15*J15)+K15</f>
        <v>19738.321039690902</v>
      </c>
      <c r="N15" s="136">
        <v>43952</v>
      </c>
    </row>
    <row r="16" spans="2:14" s="11" customFormat="1" ht="33.75" customHeight="1" x14ac:dyDescent="0.45">
      <c r="B16" s="98">
        <v>40865</v>
      </c>
      <c r="C16" s="41" t="s">
        <v>65</v>
      </c>
      <c r="D16" s="116">
        <v>135</v>
      </c>
      <c r="E16" s="116">
        <v>151</v>
      </c>
      <c r="F16" s="102" t="s">
        <v>66</v>
      </c>
      <c r="G16" s="103">
        <v>17804</v>
      </c>
      <c r="H16" s="103">
        <v>20895</v>
      </c>
      <c r="I16" s="28">
        <f t="shared" si="0"/>
        <v>0.11851851851851852</v>
      </c>
      <c r="J16" s="28">
        <f t="shared" si="1"/>
        <v>0.17361267130981803</v>
      </c>
      <c r="K16" s="45">
        <v>10000</v>
      </c>
      <c r="L16" s="43">
        <f t="shared" si="2"/>
        <v>11185.185185185186</v>
      </c>
      <c r="M16" s="43">
        <f t="shared" si="3"/>
        <v>11736.12671309818</v>
      </c>
      <c r="N16" s="135">
        <v>41574</v>
      </c>
    </row>
    <row r="17" spans="2:14" s="11" customFormat="1" ht="18.75" customHeight="1" x14ac:dyDescent="0.45">
      <c r="B17" s="99">
        <v>40876</v>
      </c>
      <c r="C17" s="44" t="s">
        <v>67</v>
      </c>
      <c r="D17" s="117">
        <v>250</v>
      </c>
      <c r="E17" s="117">
        <v>185</v>
      </c>
      <c r="F17" s="100" t="s">
        <v>68</v>
      </c>
      <c r="G17" s="101">
        <v>16483</v>
      </c>
      <c r="H17" s="101">
        <v>19484</v>
      </c>
      <c r="I17" s="28">
        <f t="shared" si="0"/>
        <v>-0.26</v>
      </c>
      <c r="J17" s="46">
        <f t="shared" si="1"/>
        <v>0.18206637141297094</v>
      </c>
      <c r="K17" s="47">
        <v>10000</v>
      </c>
      <c r="L17" s="47">
        <f t="shared" si="2"/>
        <v>7400</v>
      </c>
      <c r="M17" s="47">
        <f t="shared" si="3"/>
        <v>11820.663714129709</v>
      </c>
      <c r="N17" s="135">
        <v>41315</v>
      </c>
    </row>
    <row r="18" spans="2:14" s="11" customFormat="1" ht="18.75" customHeight="1" x14ac:dyDescent="0.45">
      <c r="B18" s="98">
        <v>40907</v>
      </c>
      <c r="C18" s="41" t="s">
        <v>69</v>
      </c>
      <c r="D18" s="116">
        <v>415</v>
      </c>
      <c r="E18" s="116">
        <v>2958</v>
      </c>
      <c r="F18" s="104" t="s">
        <v>70</v>
      </c>
      <c r="G18" s="103">
        <v>15534</v>
      </c>
      <c r="H18" s="103">
        <v>34848</v>
      </c>
      <c r="I18" s="28">
        <f t="shared" si="0"/>
        <v>6.1277108433734941</v>
      </c>
      <c r="J18" s="46">
        <f t="shared" si="1"/>
        <v>1.2433371958285051</v>
      </c>
      <c r="K18" s="42">
        <v>10000</v>
      </c>
      <c r="L18" s="47">
        <f t="shared" si="2"/>
        <v>71277.108433734946</v>
      </c>
      <c r="M18" s="47">
        <f t="shared" si="3"/>
        <v>22433.371958285054</v>
      </c>
      <c r="N18" s="135">
        <v>43240</v>
      </c>
    </row>
    <row r="19" spans="2:14" s="11" customFormat="1" ht="18.75" customHeight="1" x14ac:dyDescent="0.45">
      <c r="B19" s="171" t="s">
        <v>71</v>
      </c>
      <c r="C19" s="172"/>
      <c r="D19" s="172"/>
      <c r="E19" s="172"/>
      <c r="F19" s="172"/>
      <c r="G19" s="172"/>
      <c r="H19" s="173"/>
      <c r="I19" s="200">
        <f>AVERAGE(I12:I18)</f>
        <v>4.333411024090104</v>
      </c>
      <c r="J19" s="200">
        <f>AVERAGE(J12:J18)</f>
        <v>0.8681102247268262</v>
      </c>
      <c r="K19" s="48"/>
      <c r="L19" s="49"/>
      <c r="M19" s="49"/>
      <c r="N19" s="135"/>
    </row>
    <row r="20" spans="2:14" s="11" customFormat="1" ht="18.75" customHeight="1" x14ac:dyDescent="0.45">
      <c r="B20" s="98">
        <v>40968</v>
      </c>
      <c r="C20" s="41" t="s">
        <v>72</v>
      </c>
      <c r="D20" s="119">
        <v>343</v>
      </c>
      <c r="E20" s="116">
        <v>255</v>
      </c>
      <c r="F20" s="100" t="s">
        <v>73</v>
      </c>
      <c r="G20" s="101">
        <v>17752</v>
      </c>
      <c r="H20" s="101">
        <v>22055</v>
      </c>
      <c r="I20" s="28">
        <f t="shared" si="0"/>
        <v>-0.2565597667638484</v>
      </c>
      <c r="J20" s="28">
        <f t="shared" si="1"/>
        <v>0.24239522307345651</v>
      </c>
      <c r="K20" s="48">
        <v>10000</v>
      </c>
      <c r="L20" s="49">
        <f t="shared" si="2"/>
        <v>7434.4023323615165</v>
      </c>
      <c r="M20" s="49">
        <f t="shared" si="3"/>
        <v>12423.952230734565</v>
      </c>
      <c r="N20" s="135">
        <v>41722</v>
      </c>
    </row>
    <row r="21" spans="2:14" s="11" customFormat="1" ht="24" customHeight="1" x14ac:dyDescent="0.45">
      <c r="B21" s="98">
        <v>40999</v>
      </c>
      <c r="C21" s="41" t="s">
        <v>74</v>
      </c>
      <c r="D21" s="119">
        <v>640</v>
      </c>
      <c r="E21" s="116">
        <v>785</v>
      </c>
      <c r="F21" s="102" t="s">
        <v>75</v>
      </c>
      <c r="G21" s="103">
        <v>17430</v>
      </c>
      <c r="H21" s="103">
        <v>20787</v>
      </c>
      <c r="I21" s="28">
        <f t="shared" si="0"/>
        <v>0.2265625</v>
      </c>
      <c r="J21" s="46">
        <f t="shared" si="1"/>
        <v>0.19259896729776249</v>
      </c>
      <c r="K21" s="48">
        <v>10000</v>
      </c>
      <c r="L21" s="49">
        <f t="shared" si="2"/>
        <v>12265.625</v>
      </c>
      <c r="M21" s="49">
        <f t="shared" si="3"/>
        <v>11925.989672977625</v>
      </c>
      <c r="N21" s="135">
        <v>41644</v>
      </c>
    </row>
    <row r="22" spans="2:14" s="13" customFormat="1" ht="24" customHeight="1" x14ac:dyDescent="0.45">
      <c r="B22" s="105">
        <v>41029</v>
      </c>
      <c r="C22" s="50" t="s">
        <v>76</v>
      </c>
      <c r="D22" s="120">
        <v>92</v>
      </c>
      <c r="E22" s="131">
        <v>144</v>
      </c>
      <c r="F22" s="102" t="s">
        <v>77</v>
      </c>
      <c r="G22" s="106">
        <v>17318</v>
      </c>
      <c r="H22" s="106">
        <v>22055</v>
      </c>
      <c r="I22" s="38">
        <f t="shared" si="0"/>
        <v>0.56521739130434778</v>
      </c>
      <c r="J22" s="51">
        <f t="shared" si="1"/>
        <v>0.27353043076567735</v>
      </c>
      <c r="K22" s="52">
        <v>10000</v>
      </c>
      <c r="L22" s="53">
        <f t="shared" si="2"/>
        <v>15652.173913043478</v>
      </c>
      <c r="M22" s="53">
        <f t="shared" si="3"/>
        <v>12735.304307656774</v>
      </c>
      <c r="N22" s="137">
        <v>41722</v>
      </c>
    </row>
    <row r="23" spans="2:14" s="11" customFormat="1" ht="20.25" customHeight="1" x14ac:dyDescent="0.45">
      <c r="B23" s="98">
        <v>41060</v>
      </c>
      <c r="C23" s="41" t="s">
        <v>78</v>
      </c>
      <c r="D23" s="119">
        <v>150</v>
      </c>
      <c r="E23" s="116">
        <v>605</v>
      </c>
      <c r="F23" s="102" t="s">
        <v>79</v>
      </c>
      <c r="G23" s="103">
        <v>16225</v>
      </c>
      <c r="H23" s="106">
        <v>26597</v>
      </c>
      <c r="I23" s="28">
        <f t="shared" si="0"/>
        <v>3.0333333333333332</v>
      </c>
      <c r="J23" s="46">
        <f t="shared" si="1"/>
        <v>0.63926040061633282</v>
      </c>
      <c r="K23" s="48">
        <v>10000</v>
      </c>
      <c r="L23" s="49">
        <f t="shared" si="2"/>
        <v>40333.333333333328</v>
      </c>
      <c r="M23" s="49">
        <f t="shared" si="3"/>
        <v>16392.604006163328</v>
      </c>
      <c r="N23" s="135">
        <v>41910</v>
      </c>
    </row>
    <row r="24" spans="2:14" s="11" customFormat="1" ht="18.75" customHeight="1" x14ac:dyDescent="0.45">
      <c r="B24" s="98">
        <v>41111</v>
      </c>
      <c r="C24" s="41" t="s">
        <v>80</v>
      </c>
      <c r="D24" s="119">
        <v>130</v>
      </c>
      <c r="E24" s="142">
        <v>294</v>
      </c>
      <c r="F24" s="33"/>
      <c r="G24" s="33">
        <v>17158</v>
      </c>
      <c r="H24" s="143">
        <v>46973</v>
      </c>
      <c r="I24" s="28">
        <f t="shared" si="0"/>
        <v>1.2615384615384615</v>
      </c>
      <c r="J24" s="46">
        <f t="shared" si="1"/>
        <v>1.737673388506819</v>
      </c>
      <c r="K24" s="48">
        <v>10000</v>
      </c>
      <c r="L24" s="49">
        <f t="shared" si="2"/>
        <v>22615.384615384617</v>
      </c>
      <c r="M24" s="49">
        <f t="shared" si="3"/>
        <v>27376.733885068188</v>
      </c>
      <c r="N24" s="141">
        <v>44192</v>
      </c>
    </row>
    <row r="25" spans="2:14" s="11" customFormat="1" ht="20.25" customHeight="1" x14ac:dyDescent="0.45">
      <c r="B25" s="98">
        <v>41149</v>
      </c>
      <c r="C25" s="41" t="s">
        <v>81</v>
      </c>
      <c r="D25" s="119">
        <v>275</v>
      </c>
      <c r="E25" s="116">
        <v>560</v>
      </c>
      <c r="F25" s="102" t="s">
        <v>82</v>
      </c>
      <c r="G25" s="103">
        <v>17651</v>
      </c>
      <c r="H25" s="106">
        <v>25582</v>
      </c>
      <c r="I25" s="28">
        <f t="shared" si="0"/>
        <v>1.0363636363636364</v>
      </c>
      <c r="J25" s="28">
        <f t="shared" si="1"/>
        <v>0.44932298453345421</v>
      </c>
      <c r="K25" s="48">
        <v>10000</v>
      </c>
      <c r="L25" s="49">
        <f t="shared" si="2"/>
        <v>20363.636363636364</v>
      </c>
      <c r="M25" s="49">
        <f t="shared" si="3"/>
        <v>14493.229845334543</v>
      </c>
      <c r="N25" s="135">
        <v>41827</v>
      </c>
    </row>
    <row r="26" spans="2:14" s="11" customFormat="1" ht="21" customHeight="1" x14ac:dyDescent="0.45">
      <c r="B26" s="98">
        <v>41196</v>
      </c>
      <c r="C26" s="41" t="s">
        <v>83</v>
      </c>
      <c r="D26" s="119">
        <v>1760</v>
      </c>
      <c r="E26" s="116">
        <v>3040</v>
      </c>
      <c r="F26" s="102" t="s">
        <v>84</v>
      </c>
      <c r="G26" s="103">
        <v>18713</v>
      </c>
      <c r="H26" s="106">
        <v>27910</v>
      </c>
      <c r="I26" s="28">
        <f t="shared" si="0"/>
        <v>0.72727272727272729</v>
      </c>
      <c r="J26" s="28">
        <f t="shared" si="1"/>
        <v>0.49147651365360978</v>
      </c>
      <c r="K26" s="48">
        <v>10000</v>
      </c>
      <c r="L26" s="49">
        <f t="shared" si="2"/>
        <v>17272.727272727272</v>
      </c>
      <c r="M26" s="49">
        <f t="shared" si="3"/>
        <v>14914.765136536098</v>
      </c>
      <c r="N26" s="135">
        <v>41952</v>
      </c>
    </row>
    <row r="27" spans="2:14" s="11" customFormat="1" ht="22.5" customHeight="1" x14ac:dyDescent="0.45">
      <c r="B27" s="107">
        <v>41238</v>
      </c>
      <c r="C27" s="54" t="s">
        <v>85</v>
      </c>
      <c r="D27" s="121">
        <v>445</v>
      </c>
      <c r="E27" s="118">
        <v>900</v>
      </c>
      <c r="F27" s="102" t="s">
        <v>86</v>
      </c>
      <c r="G27" s="108">
        <v>18842</v>
      </c>
      <c r="H27" s="106">
        <v>36671</v>
      </c>
      <c r="I27" s="55">
        <f t="shared" si="0"/>
        <v>1.0224719101123596</v>
      </c>
      <c r="J27" s="55">
        <f t="shared" si="1"/>
        <v>0.94623712981636765</v>
      </c>
      <c r="K27" s="48">
        <v>10000</v>
      </c>
      <c r="L27" s="49">
        <f t="shared" si="2"/>
        <v>20224.719101123595</v>
      </c>
      <c r="M27" s="49">
        <f t="shared" si="3"/>
        <v>19462.371298163678</v>
      </c>
      <c r="N27" s="135">
        <v>43533</v>
      </c>
    </row>
    <row r="28" spans="2:14" s="11" customFormat="1" ht="18.75" customHeight="1" x14ac:dyDescent="0.45">
      <c r="B28" s="171" t="s">
        <v>71</v>
      </c>
      <c r="C28" s="172"/>
      <c r="D28" s="172"/>
      <c r="E28" s="172"/>
      <c r="F28" s="172"/>
      <c r="G28" s="172"/>
      <c r="H28" s="173"/>
      <c r="I28" s="201">
        <f>AVERAGE(I20:I27)</f>
        <v>0.95202502414512713</v>
      </c>
      <c r="J28" s="201">
        <f>AVERAGE(J20:J27)</f>
        <v>0.62156187978293498</v>
      </c>
      <c r="K28" s="48"/>
      <c r="L28" s="49"/>
      <c r="M28" s="49"/>
      <c r="N28" s="135"/>
    </row>
    <row r="29" spans="2:14" s="11" customFormat="1" ht="18.75" customHeight="1" x14ac:dyDescent="0.45">
      <c r="B29" s="107">
        <v>41294</v>
      </c>
      <c r="C29" s="54" t="s">
        <v>87</v>
      </c>
      <c r="D29" s="121">
        <v>207</v>
      </c>
      <c r="E29" s="118">
        <v>135</v>
      </c>
      <c r="F29" s="109" t="s">
        <v>88</v>
      </c>
      <c r="G29" s="110">
        <v>20101</v>
      </c>
      <c r="H29" s="101">
        <v>18307</v>
      </c>
      <c r="I29" s="55">
        <f t="shared" si="0"/>
        <v>-0.34782608695652173</v>
      </c>
      <c r="J29" s="55">
        <f t="shared" si="1"/>
        <v>-8.924929108004577E-2</v>
      </c>
      <c r="K29" s="48">
        <v>10000</v>
      </c>
      <c r="L29" s="49">
        <f t="shared" si="2"/>
        <v>6521.7391304347821</v>
      </c>
      <c r="M29" s="49">
        <f t="shared" si="3"/>
        <v>9107.507089199542</v>
      </c>
      <c r="N29" s="135">
        <v>41513</v>
      </c>
    </row>
    <row r="30" spans="2:14" s="11" customFormat="1" ht="33.75" customHeight="1" x14ac:dyDescent="0.45">
      <c r="B30" s="98">
        <v>41329</v>
      </c>
      <c r="C30" s="41" t="s">
        <v>89</v>
      </c>
      <c r="D30" s="119">
        <v>1305</v>
      </c>
      <c r="E30" s="116">
        <v>1590</v>
      </c>
      <c r="F30" s="102" t="s">
        <v>90</v>
      </c>
      <c r="G30" s="103">
        <v>20103</v>
      </c>
      <c r="H30" s="103">
        <v>24225</v>
      </c>
      <c r="I30" s="28">
        <f t="shared" si="0"/>
        <v>0.21839080459770116</v>
      </c>
      <c r="J30" s="28">
        <f t="shared" si="1"/>
        <v>0.20504402328010746</v>
      </c>
      <c r="K30" s="29">
        <v>10000</v>
      </c>
      <c r="L30" s="30">
        <f t="shared" si="2"/>
        <v>12183.908045977012</v>
      </c>
      <c r="M30" s="30">
        <f t="shared" si="3"/>
        <v>12050.440232801075</v>
      </c>
      <c r="N30" s="135">
        <v>41789</v>
      </c>
    </row>
    <row r="31" spans="2:14" s="11" customFormat="1" ht="33.75" customHeight="1" x14ac:dyDescent="0.45">
      <c r="B31" s="107">
        <v>41388</v>
      </c>
      <c r="C31" s="54" t="s">
        <v>91</v>
      </c>
      <c r="D31" s="121">
        <v>57</v>
      </c>
      <c r="E31" s="118">
        <v>60</v>
      </c>
      <c r="F31" s="111" t="s">
        <v>92</v>
      </c>
      <c r="G31" s="108">
        <v>19300</v>
      </c>
      <c r="H31" s="108">
        <v>20787</v>
      </c>
      <c r="I31" s="55">
        <f t="shared" si="0"/>
        <v>5.2631578947368418E-2</v>
      </c>
      <c r="J31" s="55">
        <f t="shared" si="1"/>
        <v>7.7046632124352338E-2</v>
      </c>
      <c r="K31" s="48">
        <v>10000</v>
      </c>
      <c r="L31" s="49">
        <f t="shared" si="2"/>
        <v>10526.315789473683</v>
      </c>
      <c r="M31" s="49">
        <f t="shared" si="3"/>
        <v>10770.466321243523</v>
      </c>
      <c r="N31" s="135">
        <v>41644</v>
      </c>
    </row>
    <row r="32" spans="2:14" s="11" customFormat="1" ht="18.75" customHeight="1" x14ac:dyDescent="0.45">
      <c r="B32" s="107">
        <v>41402</v>
      </c>
      <c r="C32" s="54" t="s">
        <v>93</v>
      </c>
      <c r="D32" s="121">
        <v>31</v>
      </c>
      <c r="E32" s="144">
        <v>503</v>
      </c>
      <c r="F32" s="130"/>
      <c r="G32" s="130">
        <v>19990</v>
      </c>
      <c r="H32" s="143">
        <v>46973</v>
      </c>
      <c r="I32" s="55">
        <f t="shared" si="0"/>
        <v>15.225806451612904</v>
      </c>
      <c r="J32" s="55">
        <f t="shared" si="1"/>
        <v>1.349824912456228</v>
      </c>
      <c r="K32" s="48">
        <v>10000</v>
      </c>
      <c r="L32" s="49">
        <f t="shared" si="2"/>
        <v>162258.06451612903</v>
      </c>
      <c r="M32" s="49">
        <f t="shared" si="3"/>
        <v>23498.24912456228</v>
      </c>
      <c r="N32" s="141">
        <v>44192</v>
      </c>
    </row>
    <row r="33" spans="2:14" s="11" customFormat="1" ht="18.75" customHeight="1" x14ac:dyDescent="0.45">
      <c r="B33" s="98">
        <v>41479</v>
      </c>
      <c r="C33" s="41" t="s">
        <v>94</v>
      </c>
      <c r="D33" s="119">
        <v>95</v>
      </c>
      <c r="E33" s="117">
        <v>216</v>
      </c>
      <c r="F33" s="100" t="s">
        <v>305</v>
      </c>
      <c r="G33" s="101">
        <v>20302</v>
      </c>
      <c r="H33" s="101">
        <v>34103</v>
      </c>
      <c r="I33" s="28">
        <f t="shared" si="0"/>
        <v>1.2736842105263158</v>
      </c>
      <c r="J33" s="28">
        <f t="shared" si="1"/>
        <v>0.67978524283321839</v>
      </c>
      <c r="K33" s="29">
        <v>10000</v>
      </c>
      <c r="L33" s="30">
        <f t="shared" si="2"/>
        <v>22736.84210526316</v>
      </c>
      <c r="M33" s="30">
        <f t="shared" si="3"/>
        <v>16797.852428332182</v>
      </c>
      <c r="N33" s="136">
        <v>43904</v>
      </c>
    </row>
    <row r="34" spans="2:14" s="11" customFormat="1" ht="18.75" customHeight="1" x14ac:dyDescent="0.45">
      <c r="B34" s="98">
        <v>41513</v>
      </c>
      <c r="C34" s="41" t="s">
        <v>95</v>
      </c>
      <c r="D34" s="119">
        <v>526</v>
      </c>
      <c r="E34" s="116">
        <v>980</v>
      </c>
      <c r="F34" s="104" t="s">
        <v>96</v>
      </c>
      <c r="G34" s="103">
        <v>18560</v>
      </c>
      <c r="H34" s="103">
        <v>37686</v>
      </c>
      <c r="I34" s="28">
        <f t="shared" si="0"/>
        <v>0.86311787072243351</v>
      </c>
      <c r="J34" s="28">
        <f t="shared" si="1"/>
        <v>1.0304956896551725</v>
      </c>
      <c r="K34" s="29">
        <v>10000</v>
      </c>
      <c r="L34" s="30">
        <f t="shared" si="2"/>
        <v>18631.178707224335</v>
      </c>
      <c r="M34" s="30">
        <f t="shared" si="3"/>
        <v>20304.956896551725</v>
      </c>
      <c r="N34" s="135">
        <v>43673</v>
      </c>
    </row>
    <row r="35" spans="2:14" s="11" customFormat="1" ht="33.75" customHeight="1" x14ac:dyDescent="0.45">
      <c r="B35" s="107">
        <v>41553</v>
      </c>
      <c r="C35" s="54" t="s">
        <v>97</v>
      </c>
      <c r="D35" s="121">
        <v>470</v>
      </c>
      <c r="E35" s="118">
        <v>910</v>
      </c>
      <c r="F35" s="111" t="s">
        <v>98</v>
      </c>
      <c r="G35" s="108">
        <v>19900</v>
      </c>
      <c r="H35" s="108">
        <v>29122</v>
      </c>
      <c r="I35" s="55">
        <f t="shared" si="0"/>
        <v>0.93617021276595747</v>
      </c>
      <c r="J35" s="55">
        <f t="shared" si="1"/>
        <v>0.46341708542713567</v>
      </c>
      <c r="K35" s="48">
        <v>10000</v>
      </c>
      <c r="L35" s="49">
        <f t="shared" si="2"/>
        <v>19361.702127659577</v>
      </c>
      <c r="M35" s="49">
        <f t="shared" si="3"/>
        <v>14634.170854271357</v>
      </c>
      <c r="N35" s="135">
        <v>42036</v>
      </c>
    </row>
    <row r="36" spans="2:14" s="11" customFormat="1" ht="18.75" customHeight="1" x14ac:dyDescent="0.45">
      <c r="B36" s="107">
        <v>41602</v>
      </c>
      <c r="C36" s="54" t="s">
        <v>99</v>
      </c>
      <c r="D36" s="121">
        <v>201</v>
      </c>
      <c r="E36" s="118">
        <v>1168</v>
      </c>
      <c r="F36" s="112" t="s">
        <v>100</v>
      </c>
      <c r="G36" s="108">
        <v>20605</v>
      </c>
      <c r="H36" s="108">
        <v>28064</v>
      </c>
      <c r="I36" s="55">
        <f t="shared" si="0"/>
        <v>4.810945273631841</v>
      </c>
      <c r="J36" s="55">
        <f t="shared" si="1"/>
        <v>0.36199951468090269</v>
      </c>
      <c r="K36" s="48">
        <v>10000</v>
      </c>
      <c r="L36" s="49">
        <f t="shared" si="2"/>
        <v>58109.45273631841</v>
      </c>
      <c r="M36" s="49">
        <f t="shared" si="3"/>
        <v>13619.995146809028</v>
      </c>
      <c r="N36" s="135">
        <v>42597</v>
      </c>
    </row>
    <row r="37" spans="2:14" s="11" customFormat="1" ht="18.75" customHeight="1" x14ac:dyDescent="0.45">
      <c r="B37" s="171" t="s">
        <v>71</v>
      </c>
      <c r="C37" s="172"/>
      <c r="D37" s="172"/>
      <c r="E37" s="172"/>
      <c r="F37" s="172"/>
      <c r="G37" s="172"/>
      <c r="H37" s="173"/>
      <c r="I37" s="201">
        <f>AVERAGE(I29:I36)</f>
        <v>2.8791150394809999</v>
      </c>
      <c r="J37" s="201">
        <f>AVERAGE(J29:J36)</f>
        <v>0.50979547617213394</v>
      </c>
      <c r="K37" s="48"/>
      <c r="L37" s="49"/>
      <c r="M37" s="49"/>
      <c r="N37" s="135"/>
    </row>
    <row r="38" spans="2:14" s="11" customFormat="1" ht="18.75" customHeight="1" x14ac:dyDescent="0.45">
      <c r="B38" s="107">
        <v>41640</v>
      </c>
      <c r="C38" s="54" t="s">
        <v>101</v>
      </c>
      <c r="D38" s="118">
        <v>42</v>
      </c>
      <c r="E38" s="118">
        <v>284.60000000000002</v>
      </c>
      <c r="F38" s="112" t="s">
        <v>102</v>
      </c>
      <c r="G38" s="108">
        <v>20890</v>
      </c>
      <c r="H38" s="108">
        <v>38645</v>
      </c>
      <c r="I38" s="55">
        <f t="shared" si="0"/>
        <v>5.776190476190477</v>
      </c>
      <c r="J38" s="55">
        <f t="shared" si="1"/>
        <v>0.84992819530876018</v>
      </c>
      <c r="K38" s="48">
        <v>10000</v>
      </c>
      <c r="L38" s="49">
        <f t="shared" si="2"/>
        <v>67761.904761904763</v>
      </c>
      <c r="M38" s="49">
        <f t="shared" si="3"/>
        <v>18499.2819530876</v>
      </c>
      <c r="N38" s="135">
        <v>43344</v>
      </c>
    </row>
    <row r="39" spans="2:14" s="11" customFormat="1" ht="33.75" customHeight="1" x14ac:dyDescent="0.45">
      <c r="B39" s="107">
        <v>41694</v>
      </c>
      <c r="C39" s="54" t="s">
        <v>103</v>
      </c>
      <c r="D39" s="118">
        <v>225</v>
      </c>
      <c r="E39" s="118">
        <v>680</v>
      </c>
      <c r="F39" s="111" t="s">
        <v>104</v>
      </c>
      <c r="G39" s="108">
        <v>20852</v>
      </c>
      <c r="H39" s="108">
        <v>25880</v>
      </c>
      <c r="I39" s="55">
        <f t="shared" si="0"/>
        <v>2.0222222222222221</v>
      </c>
      <c r="J39" s="55">
        <f t="shared" si="1"/>
        <v>0.2411279493573758</v>
      </c>
      <c r="K39" s="48">
        <v>10000</v>
      </c>
      <c r="L39" s="49">
        <f t="shared" si="2"/>
        <v>30222.222222222223</v>
      </c>
      <c r="M39" s="49">
        <f t="shared" si="3"/>
        <v>12411.279493573758</v>
      </c>
      <c r="N39" s="135">
        <v>41862</v>
      </c>
    </row>
    <row r="40" spans="2:14" s="11" customFormat="1" ht="18.75" customHeight="1" x14ac:dyDescent="0.45">
      <c r="B40" s="107">
        <v>41739</v>
      </c>
      <c r="C40" s="54" t="s">
        <v>105</v>
      </c>
      <c r="D40" s="118">
        <v>568</v>
      </c>
      <c r="E40" s="118">
        <v>1304</v>
      </c>
      <c r="F40" s="112" t="s">
        <v>106</v>
      </c>
      <c r="G40" s="108">
        <v>22640</v>
      </c>
      <c r="H40" s="108">
        <v>27985</v>
      </c>
      <c r="I40" s="55">
        <f t="shared" si="0"/>
        <v>1.295774647887324</v>
      </c>
      <c r="J40" s="55">
        <f t="shared" si="1"/>
        <v>0.23608657243816256</v>
      </c>
      <c r="K40" s="48">
        <v>10000</v>
      </c>
      <c r="L40" s="49">
        <f t="shared" si="2"/>
        <v>22957.74647887324</v>
      </c>
      <c r="M40" s="49">
        <f t="shared" si="3"/>
        <v>12360.865724381625</v>
      </c>
      <c r="N40" s="135">
        <v>42603</v>
      </c>
    </row>
    <row r="41" spans="2:14" s="11" customFormat="1" ht="18.75" customHeight="1" x14ac:dyDescent="0.45">
      <c r="B41" s="174">
        <v>41780</v>
      </c>
      <c r="C41" s="54" t="s">
        <v>76</v>
      </c>
      <c r="D41" s="118">
        <v>170</v>
      </c>
      <c r="E41" s="118">
        <v>406</v>
      </c>
      <c r="F41" s="112" t="s">
        <v>107</v>
      </c>
      <c r="G41" s="108">
        <v>24350</v>
      </c>
      <c r="H41" s="108">
        <v>33250</v>
      </c>
      <c r="I41" s="55">
        <f t="shared" si="0"/>
        <v>1.388235294117647</v>
      </c>
      <c r="J41" s="55">
        <f t="shared" si="1"/>
        <v>0.3655030800821355</v>
      </c>
      <c r="K41" s="48">
        <v>10000</v>
      </c>
      <c r="L41" s="49">
        <f t="shared" si="2"/>
        <v>23882.352941176468</v>
      </c>
      <c r="M41" s="49">
        <f t="shared" si="3"/>
        <v>13655.030800821354</v>
      </c>
      <c r="N41" s="135">
        <v>43078</v>
      </c>
    </row>
    <row r="42" spans="2:14" s="11" customFormat="1" ht="18.75" customHeight="1" x14ac:dyDescent="0.45">
      <c r="B42" s="175"/>
      <c r="C42" s="54" t="s">
        <v>108</v>
      </c>
      <c r="D42" s="118">
        <v>55</v>
      </c>
      <c r="E42" s="144">
        <v>268</v>
      </c>
      <c r="F42" s="130"/>
      <c r="G42" s="130">
        <v>24350</v>
      </c>
      <c r="H42" s="143">
        <v>46973</v>
      </c>
      <c r="I42" s="55">
        <f t="shared" si="0"/>
        <v>3.8727272727272726</v>
      </c>
      <c r="J42" s="55">
        <f t="shared" si="1"/>
        <v>0.92907597535934294</v>
      </c>
      <c r="K42" s="48">
        <v>10000</v>
      </c>
      <c r="L42" s="49">
        <f t="shared" si="2"/>
        <v>48727.272727272728</v>
      </c>
      <c r="M42" s="49">
        <f t="shared" si="3"/>
        <v>19290.759753593429</v>
      </c>
      <c r="N42" s="141">
        <v>44192</v>
      </c>
    </row>
    <row r="43" spans="2:14" s="11" customFormat="1" ht="18.75" customHeight="1" x14ac:dyDescent="0.45">
      <c r="B43" s="107">
        <v>41828</v>
      </c>
      <c r="C43" s="54" t="s">
        <v>109</v>
      </c>
      <c r="D43" s="118">
        <v>810</v>
      </c>
      <c r="E43" s="118">
        <v>510</v>
      </c>
      <c r="F43" s="109" t="s">
        <v>110</v>
      </c>
      <c r="G43" s="110">
        <v>25445</v>
      </c>
      <c r="H43" s="110">
        <v>28050</v>
      </c>
      <c r="I43" s="55">
        <f t="shared" si="0"/>
        <v>-0.37037037037037035</v>
      </c>
      <c r="J43" s="55">
        <f t="shared" si="1"/>
        <v>0.10237767734328945</v>
      </c>
      <c r="K43" s="48">
        <v>10000</v>
      </c>
      <c r="L43" s="49">
        <f t="shared" si="2"/>
        <v>6296.2962962962965</v>
      </c>
      <c r="M43" s="49">
        <f t="shared" si="3"/>
        <v>11023.776773432895</v>
      </c>
      <c r="N43" s="135">
        <v>41963</v>
      </c>
    </row>
    <row r="44" spans="2:14" s="11" customFormat="1" ht="18.75" customHeight="1" x14ac:dyDescent="0.45">
      <c r="B44" s="107">
        <v>41875</v>
      </c>
      <c r="C44" s="54" t="s">
        <v>111</v>
      </c>
      <c r="D44" s="118">
        <v>87</v>
      </c>
      <c r="E44" s="118">
        <v>214</v>
      </c>
      <c r="F44" s="112" t="s">
        <v>112</v>
      </c>
      <c r="G44" s="108">
        <v>26437</v>
      </c>
      <c r="H44" s="108">
        <v>28064</v>
      </c>
      <c r="I44" s="55">
        <f t="shared" si="0"/>
        <v>1.4597701149425288</v>
      </c>
      <c r="J44" s="55">
        <f t="shared" si="1"/>
        <v>6.1542535083405833E-2</v>
      </c>
      <c r="K44" s="48">
        <v>10000</v>
      </c>
      <c r="L44" s="49">
        <f t="shared" si="2"/>
        <v>24597.701149425287</v>
      </c>
      <c r="M44" s="49">
        <f t="shared" si="3"/>
        <v>10615.425350834059</v>
      </c>
      <c r="N44" s="135">
        <v>42597</v>
      </c>
    </row>
    <row r="45" spans="2:14" s="11" customFormat="1" ht="18.75" customHeight="1" x14ac:dyDescent="0.45">
      <c r="B45" s="107">
        <v>41924</v>
      </c>
      <c r="C45" s="54" t="s">
        <v>113</v>
      </c>
      <c r="D45" s="118">
        <v>450</v>
      </c>
      <c r="E45" s="118">
        <v>761</v>
      </c>
      <c r="F45" s="112" t="s">
        <v>114</v>
      </c>
      <c r="G45" s="108">
        <v>26350</v>
      </c>
      <c r="H45" s="108">
        <v>30465</v>
      </c>
      <c r="I45" s="55">
        <f t="shared" si="0"/>
        <v>0.69111111111111112</v>
      </c>
      <c r="J45" s="55">
        <f t="shared" si="1"/>
        <v>0.15616698292220113</v>
      </c>
      <c r="K45" s="48">
        <v>10000</v>
      </c>
      <c r="L45" s="49">
        <f t="shared" si="2"/>
        <v>16911.111111111109</v>
      </c>
      <c r="M45" s="49">
        <f t="shared" si="3"/>
        <v>11561.669829222012</v>
      </c>
      <c r="N45" s="135">
        <v>42876</v>
      </c>
    </row>
    <row r="46" spans="2:14" s="11" customFormat="1" ht="18.75" customHeight="1" x14ac:dyDescent="0.45">
      <c r="B46" s="107">
        <v>41968</v>
      </c>
      <c r="C46" s="54" t="s">
        <v>115</v>
      </c>
      <c r="D46" s="118">
        <v>420</v>
      </c>
      <c r="E46" s="118">
        <v>542</v>
      </c>
      <c r="F46" s="112" t="s">
        <v>116</v>
      </c>
      <c r="G46" s="108">
        <v>28350</v>
      </c>
      <c r="H46" s="108">
        <v>27961</v>
      </c>
      <c r="I46" s="55">
        <f t="shared" si="0"/>
        <v>0.2904761904761905</v>
      </c>
      <c r="J46" s="55">
        <f t="shared" si="1"/>
        <v>-1.3721340388007054E-2</v>
      </c>
      <c r="K46" s="48">
        <v>10000</v>
      </c>
      <c r="L46" s="49">
        <f t="shared" si="2"/>
        <v>12904.761904761905</v>
      </c>
      <c r="M46" s="49">
        <f t="shared" si="3"/>
        <v>9862.7865961199295</v>
      </c>
      <c r="N46" s="135">
        <v>42197</v>
      </c>
    </row>
    <row r="47" spans="2:14" s="11" customFormat="1" ht="18.75" customHeight="1" x14ac:dyDescent="0.45">
      <c r="B47" s="171" t="s">
        <v>71</v>
      </c>
      <c r="C47" s="172"/>
      <c r="D47" s="172"/>
      <c r="E47" s="172"/>
      <c r="F47" s="172"/>
      <c r="G47" s="172"/>
      <c r="H47" s="173"/>
      <c r="I47" s="201">
        <f>AVERAGE(I38:I46)</f>
        <v>1.8251263288116004</v>
      </c>
      <c r="J47" s="201">
        <f>AVERAGE(J38:J46)</f>
        <v>0.3253430697229629</v>
      </c>
      <c r="K47" s="113"/>
      <c r="L47" s="114"/>
      <c r="M47" s="115"/>
      <c r="N47" s="135"/>
    </row>
    <row r="48" spans="2:14" s="11" customFormat="1" ht="18.75" customHeight="1" x14ac:dyDescent="0.45">
      <c r="B48" s="107">
        <v>42024</v>
      </c>
      <c r="C48" s="54" t="s">
        <v>117</v>
      </c>
      <c r="D48" s="118">
        <v>113</v>
      </c>
      <c r="E48" s="118">
        <v>120</v>
      </c>
      <c r="F48" s="112" t="s">
        <v>118</v>
      </c>
      <c r="G48" s="108">
        <v>28888</v>
      </c>
      <c r="H48" s="108">
        <v>27507</v>
      </c>
      <c r="I48" s="55">
        <f t="shared" si="0"/>
        <v>6.1946902654867256E-2</v>
      </c>
      <c r="J48" s="55">
        <f t="shared" si="1"/>
        <v>-4.7805317086679587E-2</v>
      </c>
      <c r="K48" s="48">
        <v>10000</v>
      </c>
      <c r="L48" s="49">
        <f t="shared" si="2"/>
        <v>10619.469026548673</v>
      </c>
      <c r="M48" s="49">
        <f t="shared" si="3"/>
        <v>9521.946829133205</v>
      </c>
      <c r="N48" s="135">
        <v>42133</v>
      </c>
    </row>
    <row r="49" spans="2:14" s="11" customFormat="1" ht="18.75" customHeight="1" x14ac:dyDescent="0.45">
      <c r="B49" s="98">
        <v>42060</v>
      </c>
      <c r="C49" s="41" t="s">
        <v>119</v>
      </c>
      <c r="D49" s="116">
        <v>500</v>
      </c>
      <c r="E49" s="116">
        <v>673</v>
      </c>
      <c r="F49" s="104" t="s">
        <v>120</v>
      </c>
      <c r="G49" s="103">
        <v>29007</v>
      </c>
      <c r="H49" s="103">
        <v>24825</v>
      </c>
      <c r="I49" s="28">
        <f t="shared" si="0"/>
        <v>0.34599999999999997</v>
      </c>
      <c r="J49" s="28">
        <f t="shared" si="1"/>
        <v>-0.14417209639052642</v>
      </c>
      <c r="K49" s="48">
        <v>10000</v>
      </c>
      <c r="L49" s="49">
        <f t="shared" si="2"/>
        <v>13460</v>
      </c>
      <c r="M49" s="49">
        <f t="shared" si="3"/>
        <v>8558.2790360947365</v>
      </c>
      <c r="N49" s="135">
        <v>42380</v>
      </c>
    </row>
    <row r="50" spans="2:14" s="11" customFormat="1" ht="18.75" customHeight="1" x14ac:dyDescent="0.45">
      <c r="B50" s="98">
        <v>42113</v>
      </c>
      <c r="C50" s="41" t="s">
        <v>121</v>
      </c>
      <c r="D50" s="116">
        <v>330</v>
      </c>
      <c r="E50" s="116">
        <v>864</v>
      </c>
      <c r="F50" s="104" t="s">
        <v>122</v>
      </c>
      <c r="G50" s="103">
        <v>28500</v>
      </c>
      <c r="H50" s="103">
        <v>25519</v>
      </c>
      <c r="I50" s="28">
        <f t="shared" si="0"/>
        <v>1.6181818181818182</v>
      </c>
      <c r="J50" s="28">
        <f t="shared" si="1"/>
        <v>-0.10459649122807017</v>
      </c>
      <c r="K50" s="29">
        <v>10000</v>
      </c>
      <c r="L50" s="30">
        <f t="shared" si="2"/>
        <v>26181.818181818184</v>
      </c>
      <c r="M50" s="30">
        <f t="shared" si="3"/>
        <v>8954.0350877192977</v>
      </c>
      <c r="N50" s="135">
        <v>42358</v>
      </c>
    </row>
    <row r="51" spans="2:14" s="11" customFormat="1" ht="18.75" customHeight="1" x14ac:dyDescent="0.45">
      <c r="B51" s="98">
        <v>42163</v>
      </c>
      <c r="C51" s="41" t="s">
        <v>123</v>
      </c>
      <c r="D51" s="116">
        <v>186</v>
      </c>
      <c r="E51" s="116">
        <v>170</v>
      </c>
      <c r="F51" s="100" t="s">
        <v>124</v>
      </c>
      <c r="G51" s="101">
        <v>26523</v>
      </c>
      <c r="H51" s="101">
        <v>39452</v>
      </c>
      <c r="I51" s="28">
        <f t="shared" si="0"/>
        <v>-8.6021505376344093E-2</v>
      </c>
      <c r="J51" s="28">
        <f t="shared" si="1"/>
        <v>0.48746371074162048</v>
      </c>
      <c r="K51" s="29">
        <v>10000</v>
      </c>
      <c r="L51" s="30">
        <f t="shared" si="2"/>
        <v>9139.7849462365593</v>
      </c>
      <c r="M51" s="30">
        <f t="shared" si="3"/>
        <v>14874.637107416205</v>
      </c>
      <c r="N51" s="135">
        <v>43631</v>
      </c>
    </row>
    <row r="52" spans="2:14" s="11" customFormat="1" ht="18.75" customHeight="1" x14ac:dyDescent="0.45">
      <c r="B52" s="98">
        <v>42214</v>
      </c>
      <c r="C52" s="41" t="s">
        <v>125</v>
      </c>
      <c r="D52" s="116">
        <v>540</v>
      </c>
      <c r="E52" s="116">
        <v>530</v>
      </c>
      <c r="F52" s="100" t="s">
        <v>126</v>
      </c>
      <c r="G52" s="101">
        <v>27563</v>
      </c>
      <c r="H52" s="101">
        <v>31262</v>
      </c>
      <c r="I52" s="28">
        <f t="shared" si="0"/>
        <v>-1.8518518518518517E-2</v>
      </c>
      <c r="J52" s="28">
        <f t="shared" si="1"/>
        <v>0.13420164713565286</v>
      </c>
      <c r="K52" s="29">
        <v>10000</v>
      </c>
      <c r="L52" s="30">
        <f t="shared" si="2"/>
        <v>9814.8148148148157</v>
      </c>
      <c r="M52" s="30">
        <f t="shared" si="3"/>
        <v>11342.016471356528</v>
      </c>
      <c r="N52" s="135">
        <v>42897</v>
      </c>
    </row>
    <row r="53" spans="2:14" s="11" customFormat="1" ht="18.75" customHeight="1" x14ac:dyDescent="0.45">
      <c r="B53" s="98">
        <v>42267</v>
      </c>
      <c r="C53" s="41" t="s">
        <v>127</v>
      </c>
      <c r="D53" s="116">
        <v>491</v>
      </c>
      <c r="E53" s="116">
        <v>632</v>
      </c>
      <c r="F53" s="104" t="s">
        <v>128</v>
      </c>
      <c r="G53" s="103">
        <v>26219</v>
      </c>
      <c r="H53" s="103">
        <v>26818</v>
      </c>
      <c r="I53" s="28">
        <f t="shared" si="0"/>
        <v>0.28716904276985744</v>
      </c>
      <c r="J53" s="28">
        <f t="shared" si="1"/>
        <v>2.2846027689843243E-2</v>
      </c>
      <c r="K53" s="29">
        <v>10000</v>
      </c>
      <c r="L53" s="30">
        <f t="shared" si="2"/>
        <v>12871.690427698573</v>
      </c>
      <c r="M53" s="30">
        <f t="shared" si="3"/>
        <v>10228.460276898433</v>
      </c>
      <c r="N53" s="135">
        <v>42687</v>
      </c>
    </row>
    <row r="54" spans="2:14" s="11" customFormat="1" ht="18.75" customHeight="1" x14ac:dyDescent="0.45">
      <c r="B54" s="98">
        <v>42312</v>
      </c>
      <c r="C54" s="41" t="s">
        <v>129</v>
      </c>
      <c r="D54" s="116">
        <v>177</v>
      </c>
      <c r="E54" s="116">
        <v>270</v>
      </c>
      <c r="F54" s="104" t="s">
        <v>130</v>
      </c>
      <c r="G54" s="103">
        <v>26553</v>
      </c>
      <c r="H54" s="103">
        <v>30188</v>
      </c>
      <c r="I54" s="28">
        <f t="shared" si="0"/>
        <v>0.52542372881355937</v>
      </c>
      <c r="J54" s="28">
        <f t="shared" si="1"/>
        <v>0.13689601928219033</v>
      </c>
      <c r="K54" s="29">
        <v>10000</v>
      </c>
      <c r="L54" s="30">
        <f t="shared" si="2"/>
        <v>15254.237288135595</v>
      </c>
      <c r="M54" s="30">
        <f t="shared" si="3"/>
        <v>11368.960192821904</v>
      </c>
      <c r="N54" s="135">
        <v>42869</v>
      </c>
    </row>
    <row r="55" spans="2:14" s="11" customFormat="1" ht="18.75" customHeight="1" x14ac:dyDescent="0.45">
      <c r="B55" s="171" t="s">
        <v>71</v>
      </c>
      <c r="C55" s="172"/>
      <c r="D55" s="172"/>
      <c r="E55" s="172"/>
      <c r="F55" s="172"/>
      <c r="G55" s="172"/>
      <c r="H55" s="173"/>
      <c r="I55" s="200">
        <f>AVERAGE(I48:I54)</f>
        <v>0.39059735264646278</v>
      </c>
      <c r="J55" s="200">
        <f>AVERAGE(J48:J54)</f>
        <v>6.926192859200439E-2</v>
      </c>
      <c r="K55" s="113"/>
      <c r="L55" s="114"/>
      <c r="M55" s="115"/>
      <c r="N55" s="135"/>
    </row>
    <row r="56" spans="2:14" s="11" customFormat="1" ht="18.75" customHeight="1" x14ac:dyDescent="0.45">
      <c r="B56" s="98">
        <v>42393</v>
      </c>
      <c r="C56" s="41" t="s">
        <v>131</v>
      </c>
      <c r="D56" s="116">
        <v>112</v>
      </c>
      <c r="E56" s="142">
        <v>85</v>
      </c>
      <c r="F56" s="33"/>
      <c r="G56" s="33">
        <v>24436</v>
      </c>
      <c r="H56" s="143">
        <v>46973</v>
      </c>
      <c r="I56" s="28">
        <f t="shared" si="0"/>
        <v>-0.24107142857142858</v>
      </c>
      <c r="J56" s="28">
        <f t="shared" si="1"/>
        <v>0.92228678998199376</v>
      </c>
      <c r="K56" s="29">
        <v>10000</v>
      </c>
      <c r="L56" s="30">
        <f t="shared" si="2"/>
        <v>7589.2857142857138</v>
      </c>
      <c r="M56" s="30">
        <f t="shared" si="3"/>
        <v>19222.867899819939</v>
      </c>
      <c r="N56" s="141">
        <v>44192</v>
      </c>
    </row>
    <row r="57" spans="2:14" s="11" customFormat="1" ht="18.75" customHeight="1" x14ac:dyDescent="0.45">
      <c r="B57" s="98">
        <v>42450</v>
      </c>
      <c r="C57" s="41" t="s">
        <v>132</v>
      </c>
      <c r="D57" s="116">
        <v>47</v>
      </c>
      <c r="E57" s="116">
        <v>141</v>
      </c>
      <c r="F57" s="104" t="s">
        <v>133</v>
      </c>
      <c r="G57" s="103">
        <v>25286</v>
      </c>
      <c r="H57" s="103">
        <v>31056</v>
      </c>
      <c r="I57" s="28">
        <f t="shared" si="0"/>
        <v>2</v>
      </c>
      <c r="J57" s="28">
        <f t="shared" si="1"/>
        <v>0.22818951198291546</v>
      </c>
      <c r="K57" s="29">
        <v>10000</v>
      </c>
      <c r="L57" s="30">
        <f t="shared" si="2"/>
        <v>30000</v>
      </c>
      <c r="M57" s="30">
        <f t="shared" si="3"/>
        <v>12281.895119829154</v>
      </c>
      <c r="N57" s="135">
        <v>42904</v>
      </c>
    </row>
    <row r="58" spans="2:14" s="11" customFormat="1" ht="18.75" customHeight="1" x14ac:dyDescent="0.45">
      <c r="B58" s="98">
        <v>42518</v>
      </c>
      <c r="C58" s="41" t="s">
        <v>134</v>
      </c>
      <c r="D58" s="116">
        <v>173</v>
      </c>
      <c r="E58" s="116">
        <v>158</v>
      </c>
      <c r="F58" s="100" t="s">
        <v>135</v>
      </c>
      <c r="G58" s="101">
        <v>26725</v>
      </c>
      <c r="H58" s="101">
        <v>26633</v>
      </c>
      <c r="I58" s="28">
        <f t="shared" si="0"/>
        <v>-8.6705202312138727E-2</v>
      </c>
      <c r="J58" s="28">
        <f t="shared" si="1"/>
        <v>-3.4424695977549112E-3</v>
      </c>
      <c r="K58" s="29">
        <v>10000</v>
      </c>
      <c r="L58" s="30">
        <f t="shared" si="2"/>
        <v>9132.9479768786132</v>
      </c>
      <c r="M58" s="30">
        <f t="shared" si="3"/>
        <v>9965.5753040224517</v>
      </c>
      <c r="N58" s="135">
        <v>42680</v>
      </c>
    </row>
    <row r="59" spans="2:14" s="11" customFormat="1" ht="18.75" customHeight="1" x14ac:dyDescent="0.45">
      <c r="B59" s="98">
        <v>42575</v>
      </c>
      <c r="C59" s="41" t="s">
        <v>136</v>
      </c>
      <c r="D59" s="116">
        <v>70.400000000000006</v>
      </c>
      <c r="E59" s="116">
        <v>117</v>
      </c>
      <c r="F59" s="104" t="s">
        <v>137</v>
      </c>
      <c r="G59" s="103">
        <v>27803</v>
      </c>
      <c r="H59" s="103">
        <v>28142</v>
      </c>
      <c r="I59" s="28">
        <f t="shared" si="0"/>
        <v>0.66193181818181801</v>
      </c>
      <c r="J59" s="28">
        <f t="shared" si="1"/>
        <v>1.2192928820630868E-2</v>
      </c>
      <c r="K59" s="29">
        <v>10000</v>
      </c>
      <c r="L59" s="30">
        <f t="shared" si="2"/>
        <v>16619.31818181818</v>
      </c>
      <c r="M59" s="30">
        <f t="shared" si="3"/>
        <v>10121.929288206309</v>
      </c>
      <c r="N59" s="135">
        <v>42767</v>
      </c>
    </row>
    <row r="60" spans="2:14" s="11" customFormat="1" ht="18.75" customHeight="1" x14ac:dyDescent="0.45">
      <c r="B60" s="98">
        <v>42638</v>
      </c>
      <c r="C60" s="41" t="s">
        <v>138</v>
      </c>
      <c r="D60" s="116">
        <v>313</v>
      </c>
      <c r="E60" s="116">
        <v>252</v>
      </c>
      <c r="F60" s="100" t="s">
        <v>139</v>
      </c>
      <c r="G60" s="101">
        <v>28668</v>
      </c>
      <c r="H60" s="101">
        <v>36064</v>
      </c>
      <c r="I60" s="28">
        <f t="shared" si="0"/>
        <v>-0.19488817891373802</v>
      </c>
      <c r="J60" s="28">
        <f t="shared" si="1"/>
        <v>0.25798800055811355</v>
      </c>
      <c r="K60" s="29">
        <v>10000</v>
      </c>
      <c r="L60" s="30">
        <f t="shared" si="2"/>
        <v>8051.1182108626199</v>
      </c>
      <c r="M60" s="30">
        <f t="shared" si="3"/>
        <v>12579.880005581135</v>
      </c>
      <c r="N60" s="135">
        <v>43525</v>
      </c>
    </row>
    <row r="61" spans="2:14" s="11" customFormat="1" ht="18.75" customHeight="1" x14ac:dyDescent="0.45">
      <c r="B61" s="98">
        <v>42701</v>
      </c>
      <c r="C61" s="41" t="s">
        <v>140</v>
      </c>
      <c r="D61" s="116">
        <v>60</v>
      </c>
      <c r="E61" s="116">
        <v>151</v>
      </c>
      <c r="F61" s="104" t="s">
        <v>141</v>
      </c>
      <c r="G61" s="103">
        <v>26316</v>
      </c>
      <c r="H61" s="103">
        <v>33250</v>
      </c>
      <c r="I61" s="28">
        <f t="shared" si="0"/>
        <v>1.5166666666666666</v>
      </c>
      <c r="J61" s="28">
        <f t="shared" si="1"/>
        <v>0.26348989208086337</v>
      </c>
      <c r="K61" s="29">
        <v>10000</v>
      </c>
      <c r="L61" s="30">
        <f t="shared" si="2"/>
        <v>25166.666666666664</v>
      </c>
      <c r="M61" s="30">
        <f t="shared" si="3"/>
        <v>12634.898920808633</v>
      </c>
      <c r="N61" s="135">
        <v>43078</v>
      </c>
    </row>
    <row r="62" spans="2:14" s="11" customFormat="1" ht="18.75" customHeight="1" x14ac:dyDescent="0.45">
      <c r="B62" s="176" t="s">
        <v>71</v>
      </c>
      <c r="C62" s="177"/>
      <c r="D62" s="177"/>
      <c r="E62" s="177"/>
      <c r="F62" s="177"/>
      <c r="G62" s="177"/>
      <c r="H62" s="178"/>
      <c r="I62" s="200">
        <f>AVERAGE(I56:I61)</f>
        <v>0.60932227917519655</v>
      </c>
      <c r="J62" s="200">
        <f>AVERAGE(J56:J61)</f>
        <v>0.28011744230446034</v>
      </c>
      <c r="K62" s="113"/>
      <c r="L62" s="114"/>
      <c r="M62" s="115"/>
      <c r="N62" s="135"/>
    </row>
    <row r="63" spans="2:14" s="11" customFormat="1" ht="18.75" customHeight="1" x14ac:dyDescent="0.45">
      <c r="B63" s="98">
        <v>42761</v>
      </c>
      <c r="C63" s="41" t="s">
        <v>142</v>
      </c>
      <c r="D63" s="116">
        <v>227</v>
      </c>
      <c r="E63" s="116">
        <v>253.5</v>
      </c>
      <c r="F63" s="104" t="s">
        <v>143</v>
      </c>
      <c r="G63" s="103">
        <v>27708</v>
      </c>
      <c r="H63" s="103">
        <v>37948</v>
      </c>
      <c r="I63" s="28">
        <f t="shared" si="0"/>
        <v>0.11674008810572688</v>
      </c>
      <c r="J63" s="28">
        <f t="shared" si="1"/>
        <v>0.36956835570954238</v>
      </c>
      <c r="K63" s="29">
        <v>10000</v>
      </c>
      <c r="L63" s="30">
        <f t="shared" si="2"/>
        <v>11167.400881057269</v>
      </c>
      <c r="M63" s="30">
        <f t="shared" si="3"/>
        <v>13695.683557095424</v>
      </c>
      <c r="N63" s="135">
        <v>43330</v>
      </c>
    </row>
    <row r="64" spans="2:14" s="11" customFormat="1" ht="18.75" customHeight="1" x14ac:dyDescent="0.45">
      <c r="B64" s="98">
        <v>42820</v>
      </c>
      <c r="C64" s="41" t="s">
        <v>144</v>
      </c>
      <c r="D64" s="116">
        <v>146</v>
      </c>
      <c r="E64" s="116">
        <v>187</v>
      </c>
      <c r="F64" s="104" t="s">
        <v>145</v>
      </c>
      <c r="G64" s="103">
        <v>29421</v>
      </c>
      <c r="H64" s="103">
        <v>34010</v>
      </c>
      <c r="I64" s="28">
        <f t="shared" si="0"/>
        <v>0.28082191780821919</v>
      </c>
      <c r="J64" s="28">
        <f t="shared" si="1"/>
        <v>0.15597702321471058</v>
      </c>
      <c r="K64" s="29">
        <v>10000</v>
      </c>
      <c r="L64" s="30">
        <f t="shared" si="2"/>
        <v>12808.219178082192</v>
      </c>
      <c r="M64" s="30">
        <f t="shared" si="3"/>
        <v>11559.770232147106</v>
      </c>
      <c r="N64" s="135">
        <v>43149</v>
      </c>
    </row>
    <row r="65" spans="2:14" s="11" customFormat="1" ht="18.75" customHeight="1" x14ac:dyDescent="0.45">
      <c r="B65" s="98">
        <v>42883</v>
      </c>
      <c r="C65" s="41" t="s">
        <v>322</v>
      </c>
      <c r="D65" s="116">
        <v>88</v>
      </c>
      <c r="E65" s="142">
        <v>489</v>
      </c>
      <c r="F65" s="33"/>
      <c r="G65" s="33">
        <v>31028</v>
      </c>
      <c r="H65" s="143">
        <v>46973</v>
      </c>
      <c r="I65" s="28">
        <f t="shared" si="0"/>
        <v>4.5568181818181817</v>
      </c>
      <c r="J65" s="28">
        <f t="shared" si="1"/>
        <v>0.51389067938636068</v>
      </c>
      <c r="K65" s="29">
        <v>10000</v>
      </c>
      <c r="L65" s="30">
        <f t="shared" si="2"/>
        <v>55568.181818181816</v>
      </c>
      <c r="M65" s="30">
        <f t="shared" si="3"/>
        <v>15138.906793863607</v>
      </c>
      <c r="N65" s="141">
        <v>44192</v>
      </c>
    </row>
    <row r="66" spans="2:14" s="11" customFormat="1" ht="18.75" customHeight="1" x14ac:dyDescent="0.45">
      <c r="B66" s="98">
        <v>42939</v>
      </c>
      <c r="C66" s="41" t="s">
        <v>146</v>
      </c>
      <c r="D66" s="116">
        <v>105</v>
      </c>
      <c r="E66" s="142">
        <v>172</v>
      </c>
      <c r="F66" s="33"/>
      <c r="G66" s="33">
        <v>32029</v>
      </c>
      <c r="H66" s="143">
        <v>46973</v>
      </c>
      <c r="I66" s="28">
        <f t="shared" si="0"/>
        <v>0.63809523809523805</v>
      </c>
      <c r="J66" s="28">
        <f t="shared" si="1"/>
        <v>0.46657716444472197</v>
      </c>
      <c r="K66" s="29">
        <v>10000</v>
      </c>
      <c r="L66" s="30">
        <f t="shared" si="2"/>
        <v>16380.952380952382</v>
      </c>
      <c r="M66" s="30">
        <f t="shared" si="3"/>
        <v>14665.771644447221</v>
      </c>
      <c r="N66" s="141">
        <v>44192</v>
      </c>
    </row>
    <row r="67" spans="2:14" s="11" customFormat="1" ht="18.75" customHeight="1" x14ac:dyDescent="0.45">
      <c r="B67" s="98">
        <v>43008</v>
      </c>
      <c r="C67" s="41" t="s">
        <v>147</v>
      </c>
      <c r="D67" s="116">
        <v>160</v>
      </c>
      <c r="E67" s="116">
        <v>248</v>
      </c>
      <c r="F67" s="104" t="s">
        <v>148</v>
      </c>
      <c r="G67" s="103">
        <v>31284</v>
      </c>
      <c r="H67" s="103">
        <v>34142</v>
      </c>
      <c r="I67" s="28">
        <f t="shared" si="0"/>
        <v>0.55000000000000004</v>
      </c>
      <c r="J67" s="28">
        <f t="shared" si="1"/>
        <v>9.1356604014831866E-2</v>
      </c>
      <c r="K67" s="29">
        <v>10000</v>
      </c>
      <c r="L67" s="30">
        <f t="shared" si="2"/>
        <v>15500</v>
      </c>
      <c r="M67" s="30">
        <f t="shared" si="3"/>
        <v>10913.566040148318</v>
      </c>
      <c r="N67" s="135">
        <v>43128</v>
      </c>
    </row>
    <row r="68" spans="2:14" s="11" customFormat="1" ht="18.75" customHeight="1" x14ac:dyDescent="0.45">
      <c r="B68" s="98">
        <v>43063</v>
      </c>
      <c r="C68" s="41" t="s">
        <v>149</v>
      </c>
      <c r="D68" s="116">
        <v>184</v>
      </c>
      <c r="E68" s="116">
        <v>65</v>
      </c>
      <c r="F68" s="100" t="s">
        <v>150</v>
      </c>
      <c r="G68" s="101">
        <v>33679</v>
      </c>
      <c r="H68" s="101">
        <v>37311</v>
      </c>
      <c r="I68" s="28">
        <f t="shared" si="0"/>
        <v>-0.64673913043478259</v>
      </c>
      <c r="J68" s="28">
        <f t="shared" si="1"/>
        <v>0.10784168176014727</v>
      </c>
      <c r="K68" s="29">
        <v>10000</v>
      </c>
      <c r="L68" s="30">
        <f t="shared" si="2"/>
        <v>3532.608695652174</v>
      </c>
      <c r="M68" s="30">
        <f t="shared" si="3"/>
        <v>11078.416817601472</v>
      </c>
      <c r="N68" s="135">
        <v>43692</v>
      </c>
    </row>
    <row r="69" spans="2:14" s="11" customFormat="1" ht="18.75" customHeight="1" x14ac:dyDescent="0.45">
      <c r="B69" s="176" t="s">
        <v>71</v>
      </c>
      <c r="C69" s="177"/>
      <c r="D69" s="177"/>
      <c r="E69" s="177"/>
      <c r="F69" s="177"/>
      <c r="G69" s="177"/>
      <c r="H69" s="178"/>
      <c r="I69" s="200">
        <f>AVERAGE(I63:I68)</f>
        <v>0.91595604923209739</v>
      </c>
      <c r="J69" s="200">
        <f>AVERAGE(J63:J68)</f>
        <v>0.28420191808838585</v>
      </c>
      <c r="K69" s="113"/>
      <c r="L69" s="114"/>
      <c r="M69" s="115"/>
      <c r="N69" s="135"/>
    </row>
    <row r="70" spans="2:14" s="11" customFormat="1" ht="18.75" customHeight="1" x14ac:dyDescent="0.45">
      <c r="B70" s="98">
        <v>43121</v>
      </c>
      <c r="C70" s="41" t="s">
        <v>308</v>
      </c>
      <c r="D70" s="116">
        <v>498</v>
      </c>
      <c r="E70" s="142">
        <v>75.849999999999994</v>
      </c>
      <c r="F70" s="27"/>
      <c r="G70" s="27">
        <v>35512</v>
      </c>
      <c r="H70" s="143">
        <v>46973</v>
      </c>
      <c r="I70" s="28">
        <f t="shared" si="0"/>
        <v>-0.84769076305220881</v>
      </c>
      <c r="J70" s="28">
        <f t="shared" si="1"/>
        <v>0.32273597657129982</v>
      </c>
      <c r="K70" s="29">
        <v>10000</v>
      </c>
      <c r="L70" s="30">
        <f t="shared" si="2"/>
        <v>1523.0923694779121</v>
      </c>
      <c r="M70" s="30">
        <f t="shared" si="3"/>
        <v>13227.359765712998</v>
      </c>
      <c r="N70" s="141">
        <v>44192</v>
      </c>
    </row>
    <row r="71" spans="2:14" s="11" customFormat="1" ht="18.75" customHeight="1" x14ac:dyDescent="0.45">
      <c r="B71" s="98">
        <v>43184</v>
      </c>
      <c r="C71" s="44" t="s">
        <v>105</v>
      </c>
      <c r="D71" s="116">
        <v>1408</v>
      </c>
      <c r="E71" s="116">
        <v>1619</v>
      </c>
      <c r="F71" s="104" t="s">
        <v>302</v>
      </c>
      <c r="G71" s="103">
        <v>32597</v>
      </c>
      <c r="H71" s="103">
        <v>41681</v>
      </c>
      <c r="I71" s="28">
        <f t="shared" si="0"/>
        <v>0.14985795454545456</v>
      </c>
      <c r="J71" s="28">
        <f t="shared" si="1"/>
        <v>0.27867595177470317</v>
      </c>
      <c r="K71" s="29">
        <v>10000</v>
      </c>
      <c r="L71" s="30">
        <f t="shared" si="2"/>
        <v>11498.579545454546</v>
      </c>
      <c r="M71" s="30">
        <f t="shared" si="3"/>
        <v>12786.759517747032</v>
      </c>
      <c r="N71" s="135">
        <v>43820</v>
      </c>
    </row>
    <row r="72" spans="2:14" s="11" customFormat="1" ht="18.75" customHeight="1" x14ac:dyDescent="0.45">
      <c r="B72" s="98">
        <v>43247</v>
      </c>
      <c r="C72" s="41" t="s">
        <v>309</v>
      </c>
      <c r="D72" s="116">
        <v>123</v>
      </c>
      <c r="E72" s="142">
        <v>56.7</v>
      </c>
      <c r="F72" s="27"/>
      <c r="G72" s="27">
        <v>34925</v>
      </c>
      <c r="H72" s="143">
        <v>46973</v>
      </c>
      <c r="I72" s="28">
        <f t="shared" si="0"/>
        <v>-0.53902439024390236</v>
      </c>
      <c r="J72" s="28">
        <f t="shared" si="1"/>
        <v>0.34496778811739442</v>
      </c>
      <c r="K72" s="29">
        <v>10000</v>
      </c>
      <c r="L72" s="30">
        <f t="shared" ref="L72:L82" si="4">(K72*I72)+K72</f>
        <v>4609.7560975609767</v>
      </c>
      <c r="M72" s="30">
        <f t="shared" ref="M72:M82" si="5">(K72*J72)+K72</f>
        <v>13449.677881173944</v>
      </c>
      <c r="N72" s="141">
        <v>44192</v>
      </c>
    </row>
    <row r="73" spans="2:14" s="11" customFormat="1" ht="18.75" customHeight="1" x14ac:dyDescent="0.45">
      <c r="B73" s="98">
        <v>43310</v>
      </c>
      <c r="C73" s="41" t="s">
        <v>310</v>
      </c>
      <c r="D73" s="116">
        <v>249</v>
      </c>
      <c r="E73" s="142">
        <v>257.7</v>
      </c>
      <c r="F73" s="27"/>
      <c r="G73" s="27">
        <v>37336</v>
      </c>
      <c r="H73" s="143">
        <v>46973</v>
      </c>
      <c r="I73" s="28">
        <f t="shared" si="0"/>
        <v>3.4939759036144533E-2</v>
      </c>
      <c r="J73" s="28">
        <f t="shared" si="1"/>
        <v>0.25811549175058923</v>
      </c>
      <c r="K73" s="29">
        <v>10000</v>
      </c>
      <c r="L73" s="30">
        <f t="shared" si="4"/>
        <v>10349.397590361445</v>
      </c>
      <c r="M73" s="30">
        <f t="shared" si="5"/>
        <v>12581.154917505892</v>
      </c>
      <c r="N73" s="141">
        <v>44192</v>
      </c>
    </row>
    <row r="74" spans="2:14" s="11" customFormat="1" ht="18.75" customHeight="1" x14ac:dyDescent="0.45">
      <c r="B74" s="98">
        <v>43373</v>
      </c>
      <c r="C74" s="41" t="s">
        <v>103</v>
      </c>
      <c r="D74" s="116">
        <v>137.5</v>
      </c>
      <c r="E74" s="142">
        <v>708.45</v>
      </c>
      <c r="F74" s="27"/>
      <c r="G74" s="27">
        <v>36227</v>
      </c>
      <c r="H74" s="143">
        <v>46973</v>
      </c>
      <c r="I74" s="28">
        <f t="shared" si="0"/>
        <v>4.1523636363636367</v>
      </c>
      <c r="J74" s="28">
        <f t="shared" si="1"/>
        <v>0.29662958566814807</v>
      </c>
      <c r="K74" s="29">
        <v>10000</v>
      </c>
      <c r="L74" s="30">
        <f t="shared" si="4"/>
        <v>51523.636363636368</v>
      </c>
      <c r="M74" s="30">
        <f t="shared" si="5"/>
        <v>12966.295856681481</v>
      </c>
      <c r="N74" s="141">
        <v>44192</v>
      </c>
    </row>
    <row r="75" spans="2:14" s="11" customFormat="1" ht="18.75" customHeight="1" x14ac:dyDescent="0.45">
      <c r="B75" s="98">
        <v>43428</v>
      </c>
      <c r="C75" s="41" t="s">
        <v>311</v>
      </c>
      <c r="D75" s="116">
        <v>115</v>
      </c>
      <c r="E75" s="142">
        <v>120.65</v>
      </c>
      <c r="F75" s="27"/>
      <c r="G75" s="27">
        <v>34981</v>
      </c>
      <c r="H75" s="143">
        <v>46973</v>
      </c>
      <c r="I75" s="28">
        <f t="shared" si="0"/>
        <v>4.9130434782608742E-2</v>
      </c>
      <c r="J75" s="28">
        <f t="shared" si="1"/>
        <v>0.34281467082130301</v>
      </c>
      <c r="K75" s="29">
        <v>10000</v>
      </c>
      <c r="L75" s="30">
        <f t="shared" si="4"/>
        <v>10491.304347826088</v>
      </c>
      <c r="M75" s="30">
        <f t="shared" si="5"/>
        <v>13428.146708213029</v>
      </c>
      <c r="N75" s="141">
        <v>44192</v>
      </c>
    </row>
    <row r="76" spans="2:14" s="11" customFormat="1" ht="18.75" customHeight="1" x14ac:dyDescent="0.45">
      <c r="B76" s="176" t="s">
        <v>71</v>
      </c>
      <c r="C76" s="177"/>
      <c r="D76" s="177"/>
      <c r="E76" s="177"/>
      <c r="F76" s="177"/>
      <c r="G76" s="177"/>
      <c r="H76" s="178"/>
      <c r="I76" s="200">
        <f>AVERAGE(I70:I75)</f>
        <v>0.49992943857195565</v>
      </c>
      <c r="J76" s="200">
        <f>AVERAGE(J70:J75)</f>
        <v>0.3073232441172396</v>
      </c>
      <c r="K76" s="113"/>
      <c r="L76" s="114"/>
      <c r="M76" s="115"/>
      <c r="N76" s="135"/>
    </row>
    <row r="77" spans="2:14" s="11" customFormat="1" ht="18.75" customHeight="1" x14ac:dyDescent="0.45">
      <c r="B77" s="98">
        <v>43491</v>
      </c>
      <c r="C77" s="41" t="s">
        <v>306</v>
      </c>
      <c r="D77" s="116">
        <v>130.5</v>
      </c>
      <c r="E77" s="116">
        <v>129</v>
      </c>
      <c r="F77" s="100" t="s">
        <v>151</v>
      </c>
      <c r="G77" s="101">
        <v>36025</v>
      </c>
      <c r="H77" s="101">
        <v>39046</v>
      </c>
      <c r="I77" s="28">
        <f t="shared" si="0"/>
        <v>-1.1494252873563218E-2</v>
      </c>
      <c r="J77" s="28">
        <f t="shared" si="1"/>
        <v>8.3858431644691186E-2</v>
      </c>
      <c r="K77" s="29">
        <v>10000</v>
      </c>
      <c r="L77" s="30">
        <f t="shared" si="4"/>
        <v>9885.0574712643684</v>
      </c>
      <c r="M77" s="30">
        <f t="shared" si="5"/>
        <v>10838.584316446912</v>
      </c>
      <c r="N77" s="135">
        <v>43664</v>
      </c>
    </row>
    <row r="78" spans="2:14" s="11" customFormat="1" ht="18.75" customHeight="1" x14ac:dyDescent="0.45">
      <c r="B78" s="98">
        <v>43550</v>
      </c>
      <c r="C78" s="41" t="s">
        <v>321</v>
      </c>
      <c r="D78" s="117">
        <v>216</v>
      </c>
      <c r="E78" s="142">
        <v>144.30000000000001</v>
      </c>
      <c r="F78" s="27"/>
      <c r="G78" s="27">
        <v>38233</v>
      </c>
      <c r="H78" s="143">
        <v>46973</v>
      </c>
      <c r="I78" s="28">
        <f t="shared" si="0"/>
        <v>-0.33194444444444438</v>
      </c>
      <c r="J78" s="28">
        <f t="shared" si="1"/>
        <v>0.22859833128449245</v>
      </c>
      <c r="K78" s="29">
        <v>10000</v>
      </c>
      <c r="L78" s="30">
        <f t="shared" si="4"/>
        <v>6680.5555555555566</v>
      </c>
      <c r="M78" s="30">
        <f t="shared" si="5"/>
        <v>12285.983312844925</v>
      </c>
      <c r="N78" s="141">
        <v>44192</v>
      </c>
    </row>
    <row r="79" spans="2:14" s="11" customFormat="1" ht="18.75" customHeight="1" x14ac:dyDescent="0.45">
      <c r="B79" s="98">
        <v>43610</v>
      </c>
      <c r="C79" s="41" t="s">
        <v>321</v>
      </c>
      <c r="D79" s="117">
        <v>155</v>
      </c>
      <c r="E79" s="142">
        <v>213.25</v>
      </c>
      <c r="F79" s="27"/>
      <c r="G79" s="27">
        <v>39683</v>
      </c>
      <c r="H79" s="143">
        <v>46973</v>
      </c>
      <c r="I79" s="28">
        <f t="shared" si="0"/>
        <v>0.37580645161290321</v>
      </c>
      <c r="J79" s="28">
        <f t="shared" si="1"/>
        <v>0.18370586901191946</v>
      </c>
      <c r="K79" s="29">
        <v>10000</v>
      </c>
      <c r="L79" s="30">
        <f t="shared" si="4"/>
        <v>13758.064516129032</v>
      </c>
      <c r="M79" s="30">
        <f t="shared" si="5"/>
        <v>11837.058690119195</v>
      </c>
      <c r="N79" s="141">
        <v>44192</v>
      </c>
    </row>
    <row r="80" spans="2:14" s="11" customFormat="1" ht="18.75" customHeight="1" x14ac:dyDescent="0.45">
      <c r="B80" s="98">
        <v>43677</v>
      </c>
      <c r="C80" s="41" t="s">
        <v>321</v>
      </c>
      <c r="D80" s="117">
        <v>362</v>
      </c>
      <c r="E80" s="142">
        <v>528.29999999999995</v>
      </c>
      <c r="F80" s="27"/>
      <c r="G80" s="27">
        <v>37481</v>
      </c>
      <c r="H80" s="143">
        <v>46973</v>
      </c>
      <c r="I80" s="28">
        <f t="shared" si="0"/>
        <v>0.45939226519337006</v>
      </c>
      <c r="J80" s="28">
        <f t="shared" si="1"/>
        <v>0.25324831247832236</v>
      </c>
      <c r="K80" s="29">
        <v>10000</v>
      </c>
      <c r="L80" s="30">
        <f t="shared" si="4"/>
        <v>14593.922651933701</v>
      </c>
      <c r="M80" s="30">
        <f t="shared" si="5"/>
        <v>12532.483124783223</v>
      </c>
      <c r="N80" s="141">
        <v>44192</v>
      </c>
    </row>
    <row r="81" spans="1:14" s="11" customFormat="1" ht="18.75" customHeight="1" x14ac:dyDescent="0.45">
      <c r="B81" s="98">
        <v>43737</v>
      </c>
      <c r="C81" s="41" t="s">
        <v>321</v>
      </c>
      <c r="D81" s="117">
        <v>46.25</v>
      </c>
      <c r="E81" s="142">
        <v>84.3</v>
      </c>
      <c r="F81" s="27"/>
      <c r="G81" s="27">
        <v>38822</v>
      </c>
      <c r="H81" s="143">
        <v>46973</v>
      </c>
      <c r="I81" s="28">
        <f t="shared" si="0"/>
        <v>0.82270270270270263</v>
      </c>
      <c r="J81" s="28">
        <f t="shared" si="1"/>
        <v>0.20995827108340631</v>
      </c>
      <c r="K81" s="29">
        <v>10000</v>
      </c>
      <c r="L81" s="30">
        <f t="shared" si="4"/>
        <v>18227.027027027027</v>
      </c>
      <c r="M81" s="30">
        <f t="shared" si="5"/>
        <v>12099.582710834064</v>
      </c>
      <c r="N81" s="141">
        <v>44192</v>
      </c>
    </row>
    <row r="82" spans="1:14" s="11" customFormat="1" ht="18.75" customHeight="1" x14ac:dyDescent="0.45">
      <c r="B82" s="98">
        <v>43789</v>
      </c>
      <c r="C82" s="41" t="s">
        <v>312</v>
      </c>
      <c r="D82" s="117">
        <v>35</v>
      </c>
      <c r="E82" s="117">
        <v>27.4</v>
      </c>
      <c r="F82" s="100" t="s">
        <v>307</v>
      </c>
      <c r="G82" s="101">
        <v>40651</v>
      </c>
      <c r="H82" s="101">
        <v>33717</v>
      </c>
      <c r="I82" s="28">
        <f t="shared" si="0"/>
        <v>-0.21714285714285719</v>
      </c>
      <c r="J82" s="28">
        <f t="shared" si="1"/>
        <v>-0.17057390962091953</v>
      </c>
      <c r="K82" s="29">
        <v>10000</v>
      </c>
      <c r="L82" s="30">
        <f t="shared" si="4"/>
        <v>7828.5714285714275</v>
      </c>
      <c r="M82" s="30">
        <f t="shared" si="5"/>
        <v>8294.2609037908042</v>
      </c>
      <c r="N82" s="136">
        <v>43952</v>
      </c>
    </row>
    <row r="83" spans="1:14" s="11" customFormat="1" ht="18.75" customHeight="1" x14ac:dyDescent="0.45">
      <c r="B83" s="176" t="s">
        <v>71</v>
      </c>
      <c r="C83" s="177"/>
      <c r="D83" s="177"/>
      <c r="E83" s="177"/>
      <c r="F83" s="177"/>
      <c r="G83" s="177"/>
      <c r="H83" s="178"/>
      <c r="I83" s="200">
        <f>AVERAGE(I77:I82)</f>
        <v>0.18288664417468517</v>
      </c>
      <c r="J83" s="200">
        <f>AVERAGE(J77:J82)</f>
        <v>0.13146588431365203</v>
      </c>
      <c r="K83" s="29"/>
      <c r="L83" s="30"/>
      <c r="M83" s="30"/>
      <c r="N83" s="135"/>
    </row>
    <row r="84" spans="1:14" s="11" customFormat="1" ht="19.25" customHeight="1" x14ac:dyDescent="0.45">
      <c r="B84" s="98">
        <v>43851</v>
      </c>
      <c r="C84" s="41" t="s">
        <v>321</v>
      </c>
      <c r="D84" s="116">
        <v>559</v>
      </c>
      <c r="E84" s="142">
        <v>536.70000000000005</v>
      </c>
      <c r="F84" s="44"/>
      <c r="G84" s="33">
        <v>41324</v>
      </c>
      <c r="H84" s="143">
        <v>46973</v>
      </c>
      <c r="I84" s="28">
        <f t="shared" ref="I84:I88" si="6">(E84-D84)/D84</f>
        <v>-3.9892665474060743E-2</v>
      </c>
      <c r="J84" s="28">
        <f t="shared" ref="J84:J88" si="7">(H84-G84)/G84</f>
        <v>0.13670022263091666</v>
      </c>
      <c r="K84" s="29">
        <v>10000</v>
      </c>
      <c r="L84" s="30">
        <f t="shared" ref="L84:L88" si="8">(K84*I84)+K84</f>
        <v>9601.0733452593922</v>
      </c>
      <c r="M84" s="30">
        <f t="shared" ref="M84:M88" si="9">(K84*J84)+K84</f>
        <v>11367.002226309167</v>
      </c>
      <c r="N84" s="141">
        <v>44192</v>
      </c>
    </row>
    <row r="85" spans="1:14" s="11" customFormat="1" ht="19.25" customHeight="1" x14ac:dyDescent="0.45">
      <c r="B85" s="98">
        <v>43960</v>
      </c>
      <c r="C85" s="41" t="s">
        <v>321</v>
      </c>
      <c r="D85" s="116">
        <v>28.45</v>
      </c>
      <c r="E85" s="142">
        <v>41.35</v>
      </c>
      <c r="F85" s="44"/>
      <c r="G85" s="33">
        <v>31643</v>
      </c>
      <c r="H85" s="143">
        <v>46973</v>
      </c>
      <c r="I85" s="28">
        <f t="shared" si="6"/>
        <v>0.4534270650263621</v>
      </c>
      <c r="J85" s="28">
        <f t="shared" si="7"/>
        <v>0.48446733874790632</v>
      </c>
      <c r="K85" s="29">
        <v>10000</v>
      </c>
      <c r="L85" s="30">
        <f t="shared" si="8"/>
        <v>14534.270650263621</v>
      </c>
      <c r="M85" s="30">
        <f t="shared" si="9"/>
        <v>14844.673387479063</v>
      </c>
      <c r="N85" s="141">
        <v>44192</v>
      </c>
    </row>
    <row r="86" spans="1:14" s="11" customFormat="1" ht="19.25" customHeight="1" x14ac:dyDescent="0.45">
      <c r="B86" s="98">
        <v>44036</v>
      </c>
      <c r="C86" s="41" t="s">
        <v>321</v>
      </c>
      <c r="D86" s="117">
        <v>79.5</v>
      </c>
      <c r="E86" s="142">
        <v>114</v>
      </c>
      <c r="F86" s="33"/>
      <c r="G86" s="33">
        <v>38129</v>
      </c>
      <c r="H86" s="143">
        <v>46973</v>
      </c>
      <c r="I86" s="28">
        <f t="shared" ref="I86:I87" si="10">(E86-D86)/D86</f>
        <v>0.43396226415094341</v>
      </c>
      <c r="J86" s="28">
        <f t="shared" ref="J86:J87" si="11">(H86-G86)/G86</f>
        <v>0.23194943481339664</v>
      </c>
      <c r="K86" s="29">
        <v>10000</v>
      </c>
      <c r="L86" s="30">
        <f t="shared" ref="L86:L87" si="12">(K86*I86)+K86</f>
        <v>14339.622641509435</v>
      </c>
      <c r="M86" s="30">
        <f t="shared" ref="M86:M87" si="13">(K86*J86)+K86</f>
        <v>12319.494348133967</v>
      </c>
      <c r="N86" s="141">
        <v>44192</v>
      </c>
    </row>
    <row r="87" spans="1:14" s="11" customFormat="1" ht="19.25" customHeight="1" x14ac:dyDescent="0.45">
      <c r="B87" s="98">
        <v>44093</v>
      </c>
      <c r="C87" s="41" t="s">
        <v>321</v>
      </c>
      <c r="D87" s="116">
        <v>495.25</v>
      </c>
      <c r="E87" s="142">
        <v>463.8</v>
      </c>
      <c r="F87" s="44"/>
      <c r="G87" s="33">
        <v>38846</v>
      </c>
      <c r="H87" s="143">
        <v>46973</v>
      </c>
      <c r="I87" s="28">
        <f t="shared" si="10"/>
        <v>-6.3503281171125678E-2</v>
      </c>
      <c r="J87" s="28">
        <f t="shared" si="11"/>
        <v>0.20921072954744374</v>
      </c>
      <c r="K87" s="29">
        <v>10000</v>
      </c>
      <c r="L87" s="30">
        <f t="shared" si="12"/>
        <v>9364.9671882887433</v>
      </c>
      <c r="M87" s="30">
        <f t="shared" si="13"/>
        <v>12092.107295474438</v>
      </c>
      <c r="N87" s="141">
        <v>44192</v>
      </c>
    </row>
    <row r="88" spans="1:14" ht="19.25" customHeight="1" x14ac:dyDescent="0.45">
      <c r="B88" s="98">
        <v>44165</v>
      </c>
      <c r="C88" s="41" t="s">
        <v>321</v>
      </c>
      <c r="D88" s="117">
        <v>50.2</v>
      </c>
      <c r="E88" s="142">
        <v>63.75</v>
      </c>
      <c r="F88" s="33"/>
      <c r="G88" s="33">
        <v>44150</v>
      </c>
      <c r="H88" s="143">
        <v>46973</v>
      </c>
      <c r="I88" s="28">
        <f t="shared" si="6"/>
        <v>0.26992031872509953</v>
      </c>
      <c r="J88" s="28">
        <f t="shared" si="7"/>
        <v>6.3941109852774639E-2</v>
      </c>
      <c r="K88" s="29">
        <v>10000</v>
      </c>
      <c r="L88" s="30">
        <f t="shared" si="8"/>
        <v>12699.203187250994</v>
      </c>
      <c r="M88" s="30">
        <f t="shared" si="9"/>
        <v>10639.411098527746</v>
      </c>
      <c r="N88" s="141">
        <v>44192</v>
      </c>
    </row>
    <row r="89" spans="1:14" s="11" customFormat="1" ht="18.75" customHeight="1" x14ac:dyDescent="0.45">
      <c r="B89" s="176" t="s">
        <v>71</v>
      </c>
      <c r="C89" s="177"/>
      <c r="D89" s="177"/>
      <c r="E89" s="177"/>
      <c r="F89" s="177"/>
      <c r="G89" s="177"/>
      <c r="H89" s="178"/>
      <c r="I89" s="200">
        <f>AVERAGE(I84:I88)</f>
        <v>0.21078274025144372</v>
      </c>
      <c r="J89" s="200">
        <f>AVERAGE(J84:J88)</f>
        <v>0.2252537671184876</v>
      </c>
      <c r="K89" s="29"/>
      <c r="L89" s="30"/>
      <c r="M89" s="30"/>
      <c r="N89" s="135"/>
    </row>
    <row r="90" spans="1:14" ht="18.399999999999999" thickBot="1" x14ac:dyDescent="0.5">
      <c r="A90" s="11"/>
      <c r="B90" s="168"/>
      <c r="C90" s="169"/>
      <c r="D90" s="169"/>
      <c r="E90" s="169"/>
      <c r="F90" s="169"/>
      <c r="G90" s="169"/>
      <c r="H90" s="169"/>
      <c r="I90" s="169"/>
      <c r="J90" s="170"/>
      <c r="K90" s="202">
        <f>SUM(K12:K88)</f>
        <v>680000</v>
      </c>
      <c r="L90" s="202">
        <f t="shared" ref="L90:M90" si="14">SUM(L12:L88)</f>
        <v>1624457.9627365023</v>
      </c>
      <c r="M90" s="202">
        <f t="shared" si="14"/>
        <v>936854.71316913876</v>
      </c>
    </row>
    <row r="94" spans="1:14" x14ac:dyDescent="0.45">
      <c r="F94" s="56"/>
      <c r="L94" s="2"/>
    </row>
    <row r="95" spans="1:14" x14ac:dyDescent="0.45">
      <c r="F95" s="56"/>
    </row>
    <row r="96" spans="1:14" x14ac:dyDescent="0.45">
      <c r="F96" s="56"/>
    </row>
    <row r="97" spans="6:6" x14ac:dyDescent="0.45">
      <c r="F97" s="56"/>
    </row>
  </sheetData>
  <sheetProtection algorithmName="SHA-512" hashValue="Ijh6vh9W2i/4dzwU7ah6V7aH98npBw7O3TJDYS29LVIg1Bj1QYOxzywnSWvlwpmMCmdGkkxYZYeWm/HmveceDg==" saltValue="tg7BBLaSeE6XE+qIotYYtg==" spinCount="100000" sheet="1" objects="1" scenarios="1"/>
  <mergeCells count="13">
    <mergeCell ref="B2:N2"/>
    <mergeCell ref="B90:J90"/>
    <mergeCell ref="B19:H19"/>
    <mergeCell ref="B28:H28"/>
    <mergeCell ref="B37:H37"/>
    <mergeCell ref="B41:B42"/>
    <mergeCell ref="B47:H47"/>
    <mergeCell ref="B55:H55"/>
    <mergeCell ref="B62:H62"/>
    <mergeCell ref="B69:H69"/>
    <mergeCell ref="B76:H76"/>
    <mergeCell ref="B83:H83"/>
    <mergeCell ref="B89:H89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1:M78"/>
  <sheetViews>
    <sheetView topLeftCell="A3" zoomScale="70" zoomScaleNormal="70" workbookViewId="0">
      <pane xSplit="1" ySplit="7" topLeftCell="B10" activePane="bottomRight" state="frozen"/>
      <selection activeCell="A3" sqref="A3"/>
      <selection pane="topRight" activeCell="B3" sqref="B3"/>
      <selection pane="bottomLeft" activeCell="A10" sqref="A10"/>
      <selection pane="bottomRight" activeCell="E49" sqref="E49:F52"/>
    </sheetView>
  </sheetViews>
  <sheetFormatPr defaultRowHeight="14.25" x14ac:dyDescent="0.45"/>
  <cols>
    <col min="1" max="1" width="3.19921875" style="11" customWidth="1"/>
    <col min="2" max="2" width="13" style="11" customWidth="1"/>
    <col min="3" max="3" width="27.53125" style="11" customWidth="1"/>
    <col min="4" max="4" width="18.53125" style="11" customWidth="1"/>
    <col min="5" max="5" width="16.86328125" style="11" customWidth="1"/>
    <col min="6" max="6" width="18.46484375" style="11" customWidth="1"/>
    <col min="7" max="7" width="16.86328125" style="11" customWidth="1"/>
    <col min="8" max="8" width="17.1328125" style="11" customWidth="1"/>
    <col min="9" max="10" width="17" style="11" customWidth="1"/>
    <col min="11" max="12" width="15.46484375" style="11" customWidth="1"/>
    <col min="13" max="13" width="9.1328125" style="57"/>
    <col min="14" max="256" width="9.1328125" style="11"/>
    <col min="257" max="257" width="3.19921875" style="11" customWidth="1"/>
    <col min="258" max="258" width="13" style="11" customWidth="1"/>
    <col min="259" max="259" width="23.796875" style="11" customWidth="1"/>
    <col min="260" max="260" width="18.53125" style="11" customWidth="1"/>
    <col min="261" max="261" width="16.86328125" style="11" customWidth="1"/>
    <col min="262" max="262" width="18.46484375" style="11" customWidth="1"/>
    <col min="263" max="263" width="16.86328125" style="11" customWidth="1"/>
    <col min="264" max="264" width="17.1328125" style="11" customWidth="1"/>
    <col min="265" max="266" width="17" style="11" customWidth="1"/>
    <col min="267" max="268" width="15.46484375" style="11" customWidth="1"/>
    <col min="269" max="512" width="9.1328125" style="11"/>
    <col min="513" max="513" width="3.19921875" style="11" customWidth="1"/>
    <col min="514" max="514" width="13" style="11" customWidth="1"/>
    <col min="515" max="515" width="23.796875" style="11" customWidth="1"/>
    <col min="516" max="516" width="18.53125" style="11" customWidth="1"/>
    <col min="517" max="517" width="16.86328125" style="11" customWidth="1"/>
    <col min="518" max="518" width="18.46484375" style="11" customWidth="1"/>
    <col min="519" max="519" width="16.86328125" style="11" customWidth="1"/>
    <col min="520" max="520" width="17.1328125" style="11" customWidth="1"/>
    <col min="521" max="522" width="17" style="11" customWidth="1"/>
    <col min="523" max="524" width="15.46484375" style="11" customWidth="1"/>
    <col min="525" max="768" width="9.1328125" style="11"/>
    <col min="769" max="769" width="3.19921875" style="11" customWidth="1"/>
    <col min="770" max="770" width="13" style="11" customWidth="1"/>
    <col min="771" max="771" width="23.796875" style="11" customWidth="1"/>
    <col min="772" max="772" width="18.53125" style="11" customWidth="1"/>
    <col min="773" max="773" width="16.86328125" style="11" customWidth="1"/>
    <col min="774" max="774" width="18.46484375" style="11" customWidth="1"/>
    <col min="775" max="775" width="16.86328125" style="11" customWidth="1"/>
    <col min="776" max="776" width="17.1328125" style="11" customWidth="1"/>
    <col min="777" max="778" width="17" style="11" customWidth="1"/>
    <col min="779" max="780" width="15.46484375" style="11" customWidth="1"/>
    <col min="781" max="1024" width="9.1328125" style="11"/>
    <col min="1025" max="1025" width="3.19921875" style="11" customWidth="1"/>
    <col min="1026" max="1026" width="13" style="11" customWidth="1"/>
    <col min="1027" max="1027" width="23.796875" style="11" customWidth="1"/>
    <col min="1028" max="1028" width="18.53125" style="11" customWidth="1"/>
    <col min="1029" max="1029" width="16.86328125" style="11" customWidth="1"/>
    <col min="1030" max="1030" width="18.46484375" style="11" customWidth="1"/>
    <col min="1031" max="1031" width="16.86328125" style="11" customWidth="1"/>
    <col min="1032" max="1032" width="17.1328125" style="11" customWidth="1"/>
    <col min="1033" max="1034" width="17" style="11" customWidth="1"/>
    <col min="1035" max="1036" width="15.46484375" style="11" customWidth="1"/>
    <col min="1037" max="1280" width="9.1328125" style="11"/>
    <col min="1281" max="1281" width="3.19921875" style="11" customWidth="1"/>
    <col min="1282" max="1282" width="13" style="11" customWidth="1"/>
    <col min="1283" max="1283" width="23.796875" style="11" customWidth="1"/>
    <col min="1284" max="1284" width="18.53125" style="11" customWidth="1"/>
    <col min="1285" max="1285" width="16.86328125" style="11" customWidth="1"/>
    <col min="1286" max="1286" width="18.46484375" style="11" customWidth="1"/>
    <col min="1287" max="1287" width="16.86328125" style="11" customWidth="1"/>
    <col min="1288" max="1288" width="17.1328125" style="11" customWidth="1"/>
    <col min="1289" max="1290" width="17" style="11" customWidth="1"/>
    <col min="1291" max="1292" width="15.46484375" style="11" customWidth="1"/>
    <col min="1293" max="1536" width="9.1328125" style="11"/>
    <col min="1537" max="1537" width="3.19921875" style="11" customWidth="1"/>
    <col min="1538" max="1538" width="13" style="11" customWidth="1"/>
    <col min="1539" max="1539" width="23.796875" style="11" customWidth="1"/>
    <col min="1540" max="1540" width="18.53125" style="11" customWidth="1"/>
    <col min="1541" max="1541" width="16.86328125" style="11" customWidth="1"/>
    <col min="1542" max="1542" width="18.46484375" style="11" customWidth="1"/>
    <col min="1543" max="1543" width="16.86328125" style="11" customWidth="1"/>
    <col min="1544" max="1544" width="17.1328125" style="11" customWidth="1"/>
    <col min="1545" max="1546" width="17" style="11" customWidth="1"/>
    <col min="1547" max="1548" width="15.46484375" style="11" customWidth="1"/>
    <col min="1549" max="1792" width="9.1328125" style="11"/>
    <col min="1793" max="1793" width="3.19921875" style="11" customWidth="1"/>
    <col min="1794" max="1794" width="13" style="11" customWidth="1"/>
    <col min="1795" max="1795" width="23.796875" style="11" customWidth="1"/>
    <col min="1796" max="1796" width="18.53125" style="11" customWidth="1"/>
    <col min="1797" max="1797" width="16.86328125" style="11" customWidth="1"/>
    <col min="1798" max="1798" width="18.46484375" style="11" customWidth="1"/>
    <col min="1799" max="1799" width="16.86328125" style="11" customWidth="1"/>
    <col min="1800" max="1800" width="17.1328125" style="11" customWidth="1"/>
    <col min="1801" max="1802" width="17" style="11" customWidth="1"/>
    <col min="1803" max="1804" width="15.46484375" style="11" customWidth="1"/>
    <col min="1805" max="2048" width="9.1328125" style="11"/>
    <col min="2049" max="2049" width="3.19921875" style="11" customWidth="1"/>
    <col min="2050" max="2050" width="13" style="11" customWidth="1"/>
    <col min="2051" max="2051" width="23.796875" style="11" customWidth="1"/>
    <col min="2052" max="2052" width="18.53125" style="11" customWidth="1"/>
    <col min="2053" max="2053" width="16.86328125" style="11" customWidth="1"/>
    <col min="2054" max="2054" width="18.46484375" style="11" customWidth="1"/>
    <col min="2055" max="2055" width="16.86328125" style="11" customWidth="1"/>
    <col min="2056" max="2056" width="17.1328125" style="11" customWidth="1"/>
    <col min="2057" max="2058" width="17" style="11" customWidth="1"/>
    <col min="2059" max="2060" width="15.46484375" style="11" customWidth="1"/>
    <col min="2061" max="2304" width="9.1328125" style="11"/>
    <col min="2305" max="2305" width="3.19921875" style="11" customWidth="1"/>
    <col min="2306" max="2306" width="13" style="11" customWidth="1"/>
    <col min="2307" max="2307" width="23.796875" style="11" customWidth="1"/>
    <col min="2308" max="2308" width="18.53125" style="11" customWidth="1"/>
    <col min="2309" max="2309" width="16.86328125" style="11" customWidth="1"/>
    <col min="2310" max="2310" width="18.46484375" style="11" customWidth="1"/>
    <col min="2311" max="2311" width="16.86328125" style="11" customWidth="1"/>
    <col min="2312" max="2312" width="17.1328125" style="11" customWidth="1"/>
    <col min="2313" max="2314" width="17" style="11" customWidth="1"/>
    <col min="2315" max="2316" width="15.46484375" style="11" customWidth="1"/>
    <col min="2317" max="2560" width="9.1328125" style="11"/>
    <col min="2561" max="2561" width="3.19921875" style="11" customWidth="1"/>
    <col min="2562" max="2562" width="13" style="11" customWidth="1"/>
    <col min="2563" max="2563" width="23.796875" style="11" customWidth="1"/>
    <col min="2564" max="2564" width="18.53125" style="11" customWidth="1"/>
    <col min="2565" max="2565" width="16.86328125" style="11" customWidth="1"/>
    <col min="2566" max="2566" width="18.46484375" style="11" customWidth="1"/>
    <col min="2567" max="2567" width="16.86328125" style="11" customWidth="1"/>
    <col min="2568" max="2568" width="17.1328125" style="11" customWidth="1"/>
    <col min="2569" max="2570" width="17" style="11" customWidth="1"/>
    <col min="2571" max="2572" width="15.46484375" style="11" customWidth="1"/>
    <col min="2573" max="2816" width="9.1328125" style="11"/>
    <col min="2817" max="2817" width="3.19921875" style="11" customWidth="1"/>
    <col min="2818" max="2818" width="13" style="11" customWidth="1"/>
    <col min="2819" max="2819" width="23.796875" style="11" customWidth="1"/>
    <col min="2820" max="2820" width="18.53125" style="11" customWidth="1"/>
    <col min="2821" max="2821" width="16.86328125" style="11" customWidth="1"/>
    <col min="2822" max="2822" width="18.46484375" style="11" customWidth="1"/>
    <col min="2823" max="2823" width="16.86328125" style="11" customWidth="1"/>
    <col min="2824" max="2824" width="17.1328125" style="11" customWidth="1"/>
    <col min="2825" max="2826" width="17" style="11" customWidth="1"/>
    <col min="2827" max="2828" width="15.46484375" style="11" customWidth="1"/>
    <col min="2829" max="3072" width="9.1328125" style="11"/>
    <col min="3073" max="3073" width="3.19921875" style="11" customWidth="1"/>
    <col min="3074" max="3074" width="13" style="11" customWidth="1"/>
    <col min="3075" max="3075" width="23.796875" style="11" customWidth="1"/>
    <col min="3076" max="3076" width="18.53125" style="11" customWidth="1"/>
    <col min="3077" max="3077" width="16.86328125" style="11" customWidth="1"/>
    <col min="3078" max="3078" width="18.46484375" style="11" customWidth="1"/>
    <col min="3079" max="3079" width="16.86328125" style="11" customWidth="1"/>
    <col min="3080" max="3080" width="17.1328125" style="11" customWidth="1"/>
    <col min="3081" max="3082" width="17" style="11" customWidth="1"/>
    <col min="3083" max="3084" width="15.46484375" style="11" customWidth="1"/>
    <col min="3085" max="3328" width="9.1328125" style="11"/>
    <col min="3329" max="3329" width="3.19921875" style="11" customWidth="1"/>
    <col min="3330" max="3330" width="13" style="11" customWidth="1"/>
    <col min="3331" max="3331" width="23.796875" style="11" customWidth="1"/>
    <col min="3332" max="3332" width="18.53125" style="11" customWidth="1"/>
    <col min="3333" max="3333" width="16.86328125" style="11" customWidth="1"/>
    <col min="3334" max="3334" width="18.46484375" style="11" customWidth="1"/>
    <col min="3335" max="3335" width="16.86328125" style="11" customWidth="1"/>
    <col min="3336" max="3336" width="17.1328125" style="11" customWidth="1"/>
    <col min="3337" max="3338" width="17" style="11" customWidth="1"/>
    <col min="3339" max="3340" width="15.46484375" style="11" customWidth="1"/>
    <col min="3341" max="3584" width="9.1328125" style="11"/>
    <col min="3585" max="3585" width="3.19921875" style="11" customWidth="1"/>
    <col min="3586" max="3586" width="13" style="11" customWidth="1"/>
    <col min="3587" max="3587" width="23.796875" style="11" customWidth="1"/>
    <col min="3588" max="3588" width="18.53125" style="11" customWidth="1"/>
    <col min="3589" max="3589" width="16.86328125" style="11" customWidth="1"/>
    <col min="3590" max="3590" width="18.46484375" style="11" customWidth="1"/>
    <col min="3591" max="3591" width="16.86328125" style="11" customWidth="1"/>
    <col min="3592" max="3592" width="17.1328125" style="11" customWidth="1"/>
    <col min="3593" max="3594" width="17" style="11" customWidth="1"/>
    <col min="3595" max="3596" width="15.46484375" style="11" customWidth="1"/>
    <col min="3597" max="3840" width="9.1328125" style="11"/>
    <col min="3841" max="3841" width="3.19921875" style="11" customWidth="1"/>
    <col min="3842" max="3842" width="13" style="11" customWidth="1"/>
    <col min="3843" max="3843" width="23.796875" style="11" customWidth="1"/>
    <col min="3844" max="3844" width="18.53125" style="11" customWidth="1"/>
    <col min="3845" max="3845" width="16.86328125" style="11" customWidth="1"/>
    <col min="3846" max="3846" width="18.46484375" style="11" customWidth="1"/>
    <col min="3847" max="3847" width="16.86328125" style="11" customWidth="1"/>
    <col min="3848" max="3848" width="17.1328125" style="11" customWidth="1"/>
    <col min="3849" max="3850" width="17" style="11" customWidth="1"/>
    <col min="3851" max="3852" width="15.46484375" style="11" customWidth="1"/>
    <col min="3853" max="4096" width="9.1328125" style="11"/>
    <col min="4097" max="4097" width="3.19921875" style="11" customWidth="1"/>
    <col min="4098" max="4098" width="13" style="11" customWidth="1"/>
    <col min="4099" max="4099" width="23.796875" style="11" customWidth="1"/>
    <col min="4100" max="4100" width="18.53125" style="11" customWidth="1"/>
    <col min="4101" max="4101" width="16.86328125" style="11" customWidth="1"/>
    <col min="4102" max="4102" width="18.46484375" style="11" customWidth="1"/>
    <col min="4103" max="4103" width="16.86328125" style="11" customWidth="1"/>
    <col min="4104" max="4104" width="17.1328125" style="11" customWidth="1"/>
    <col min="4105" max="4106" width="17" style="11" customWidth="1"/>
    <col min="4107" max="4108" width="15.46484375" style="11" customWidth="1"/>
    <col min="4109" max="4352" width="9.1328125" style="11"/>
    <col min="4353" max="4353" width="3.19921875" style="11" customWidth="1"/>
    <col min="4354" max="4354" width="13" style="11" customWidth="1"/>
    <col min="4355" max="4355" width="23.796875" style="11" customWidth="1"/>
    <col min="4356" max="4356" width="18.53125" style="11" customWidth="1"/>
    <col min="4357" max="4357" width="16.86328125" style="11" customWidth="1"/>
    <col min="4358" max="4358" width="18.46484375" style="11" customWidth="1"/>
    <col min="4359" max="4359" width="16.86328125" style="11" customWidth="1"/>
    <col min="4360" max="4360" width="17.1328125" style="11" customWidth="1"/>
    <col min="4361" max="4362" width="17" style="11" customWidth="1"/>
    <col min="4363" max="4364" width="15.46484375" style="11" customWidth="1"/>
    <col min="4365" max="4608" width="9.1328125" style="11"/>
    <col min="4609" max="4609" width="3.19921875" style="11" customWidth="1"/>
    <col min="4610" max="4610" width="13" style="11" customWidth="1"/>
    <col min="4611" max="4611" width="23.796875" style="11" customWidth="1"/>
    <col min="4612" max="4612" width="18.53125" style="11" customWidth="1"/>
    <col min="4613" max="4613" width="16.86328125" style="11" customWidth="1"/>
    <col min="4614" max="4614" width="18.46484375" style="11" customWidth="1"/>
    <col min="4615" max="4615" width="16.86328125" style="11" customWidth="1"/>
    <col min="4616" max="4616" width="17.1328125" style="11" customWidth="1"/>
    <col min="4617" max="4618" width="17" style="11" customWidth="1"/>
    <col min="4619" max="4620" width="15.46484375" style="11" customWidth="1"/>
    <col min="4621" max="4864" width="9.1328125" style="11"/>
    <col min="4865" max="4865" width="3.19921875" style="11" customWidth="1"/>
    <col min="4866" max="4866" width="13" style="11" customWidth="1"/>
    <col min="4867" max="4867" width="23.796875" style="11" customWidth="1"/>
    <col min="4868" max="4868" width="18.53125" style="11" customWidth="1"/>
    <col min="4869" max="4869" width="16.86328125" style="11" customWidth="1"/>
    <col min="4870" max="4870" width="18.46484375" style="11" customWidth="1"/>
    <col min="4871" max="4871" width="16.86328125" style="11" customWidth="1"/>
    <col min="4872" max="4872" width="17.1328125" style="11" customWidth="1"/>
    <col min="4873" max="4874" width="17" style="11" customWidth="1"/>
    <col min="4875" max="4876" width="15.46484375" style="11" customWidth="1"/>
    <col min="4877" max="5120" width="9.1328125" style="11"/>
    <col min="5121" max="5121" width="3.19921875" style="11" customWidth="1"/>
    <col min="5122" max="5122" width="13" style="11" customWidth="1"/>
    <col min="5123" max="5123" width="23.796875" style="11" customWidth="1"/>
    <col min="5124" max="5124" width="18.53125" style="11" customWidth="1"/>
    <col min="5125" max="5125" width="16.86328125" style="11" customWidth="1"/>
    <col min="5126" max="5126" width="18.46484375" style="11" customWidth="1"/>
    <col min="5127" max="5127" width="16.86328125" style="11" customWidth="1"/>
    <col min="5128" max="5128" width="17.1328125" style="11" customWidth="1"/>
    <col min="5129" max="5130" width="17" style="11" customWidth="1"/>
    <col min="5131" max="5132" width="15.46484375" style="11" customWidth="1"/>
    <col min="5133" max="5376" width="9.1328125" style="11"/>
    <col min="5377" max="5377" width="3.19921875" style="11" customWidth="1"/>
    <col min="5378" max="5378" width="13" style="11" customWidth="1"/>
    <col min="5379" max="5379" width="23.796875" style="11" customWidth="1"/>
    <col min="5380" max="5380" width="18.53125" style="11" customWidth="1"/>
    <col min="5381" max="5381" width="16.86328125" style="11" customWidth="1"/>
    <col min="5382" max="5382" width="18.46484375" style="11" customWidth="1"/>
    <col min="5383" max="5383" width="16.86328125" style="11" customWidth="1"/>
    <col min="5384" max="5384" width="17.1328125" style="11" customWidth="1"/>
    <col min="5385" max="5386" width="17" style="11" customWidth="1"/>
    <col min="5387" max="5388" width="15.46484375" style="11" customWidth="1"/>
    <col min="5389" max="5632" width="9.1328125" style="11"/>
    <col min="5633" max="5633" width="3.19921875" style="11" customWidth="1"/>
    <col min="5634" max="5634" width="13" style="11" customWidth="1"/>
    <col min="5635" max="5635" width="23.796875" style="11" customWidth="1"/>
    <col min="5636" max="5636" width="18.53125" style="11" customWidth="1"/>
    <col min="5637" max="5637" width="16.86328125" style="11" customWidth="1"/>
    <col min="5638" max="5638" width="18.46484375" style="11" customWidth="1"/>
    <col min="5639" max="5639" width="16.86328125" style="11" customWidth="1"/>
    <col min="5640" max="5640" width="17.1328125" style="11" customWidth="1"/>
    <col min="5641" max="5642" width="17" style="11" customWidth="1"/>
    <col min="5643" max="5644" width="15.46484375" style="11" customWidth="1"/>
    <col min="5645" max="5888" width="9.1328125" style="11"/>
    <col min="5889" max="5889" width="3.19921875" style="11" customWidth="1"/>
    <col min="5890" max="5890" width="13" style="11" customWidth="1"/>
    <col min="5891" max="5891" width="23.796875" style="11" customWidth="1"/>
    <col min="5892" max="5892" width="18.53125" style="11" customWidth="1"/>
    <col min="5893" max="5893" width="16.86328125" style="11" customWidth="1"/>
    <col min="5894" max="5894" width="18.46484375" style="11" customWidth="1"/>
    <col min="5895" max="5895" width="16.86328125" style="11" customWidth="1"/>
    <col min="5896" max="5896" width="17.1328125" style="11" customWidth="1"/>
    <col min="5897" max="5898" width="17" style="11" customWidth="1"/>
    <col min="5899" max="5900" width="15.46484375" style="11" customWidth="1"/>
    <col min="5901" max="6144" width="9.1328125" style="11"/>
    <col min="6145" max="6145" width="3.19921875" style="11" customWidth="1"/>
    <col min="6146" max="6146" width="13" style="11" customWidth="1"/>
    <col min="6147" max="6147" width="23.796875" style="11" customWidth="1"/>
    <col min="6148" max="6148" width="18.53125" style="11" customWidth="1"/>
    <col min="6149" max="6149" width="16.86328125" style="11" customWidth="1"/>
    <col min="6150" max="6150" width="18.46484375" style="11" customWidth="1"/>
    <col min="6151" max="6151" width="16.86328125" style="11" customWidth="1"/>
    <col min="6152" max="6152" width="17.1328125" style="11" customWidth="1"/>
    <col min="6153" max="6154" width="17" style="11" customWidth="1"/>
    <col min="6155" max="6156" width="15.46484375" style="11" customWidth="1"/>
    <col min="6157" max="6400" width="9.1328125" style="11"/>
    <col min="6401" max="6401" width="3.19921875" style="11" customWidth="1"/>
    <col min="6402" max="6402" width="13" style="11" customWidth="1"/>
    <col min="6403" max="6403" width="23.796875" style="11" customWidth="1"/>
    <col min="6404" max="6404" width="18.53125" style="11" customWidth="1"/>
    <col min="6405" max="6405" width="16.86328125" style="11" customWidth="1"/>
    <col min="6406" max="6406" width="18.46484375" style="11" customWidth="1"/>
    <col min="6407" max="6407" width="16.86328125" style="11" customWidth="1"/>
    <col min="6408" max="6408" width="17.1328125" style="11" customWidth="1"/>
    <col min="6409" max="6410" width="17" style="11" customWidth="1"/>
    <col min="6411" max="6412" width="15.46484375" style="11" customWidth="1"/>
    <col min="6413" max="6656" width="9.1328125" style="11"/>
    <col min="6657" max="6657" width="3.19921875" style="11" customWidth="1"/>
    <col min="6658" max="6658" width="13" style="11" customWidth="1"/>
    <col min="6659" max="6659" width="23.796875" style="11" customWidth="1"/>
    <col min="6660" max="6660" width="18.53125" style="11" customWidth="1"/>
    <col min="6661" max="6661" width="16.86328125" style="11" customWidth="1"/>
    <col min="6662" max="6662" width="18.46484375" style="11" customWidth="1"/>
    <col min="6663" max="6663" width="16.86328125" style="11" customWidth="1"/>
    <col min="6664" max="6664" width="17.1328125" style="11" customWidth="1"/>
    <col min="6665" max="6666" width="17" style="11" customWidth="1"/>
    <col min="6667" max="6668" width="15.46484375" style="11" customWidth="1"/>
    <col min="6669" max="6912" width="9.1328125" style="11"/>
    <col min="6913" max="6913" width="3.19921875" style="11" customWidth="1"/>
    <col min="6914" max="6914" width="13" style="11" customWidth="1"/>
    <col min="6915" max="6915" width="23.796875" style="11" customWidth="1"/>
    <col min="6916" max="6916" width="18.53125" style="11" customWidth="1"/>
    <col min="6917" max="6917" width="16.86328125" style="11" customWidth="1"/>
    <col min="6918" max="6918" width="18.46484375" style="11" customWidth="1"/>
    <col min="6919" max="6919" width="16.86328125" style="11" customWidth="1"/>
    <col min="6920" max="6920" width="17.1328125" style="11" customWidth="1"/>
    <col min="6921" max="6922" width="17" style="11" customWidth="1"/>
    <col min="6923" max="6924" width="15.46484375" style="11" customWidth="1"/>
    <col min="6925" max="7168" width="9.1328125" style="11"/>
    <col min="7169" max="7169" width="3.19921875" style="11" customWidth="1"/>
    <col min="7170" max="7170" width="13" style="11" customWidth="1"/>
    <col min="7171" max="7171" width="23.796875" style="11" customWidth="1"/>
    <col min="7172" max="7172" width="18.53125" style="11" customWidth="1"/>
    <col min="7173" max="7173" width="16.86328125" style="11" customWidth="1"/>
    <col min="7174" max="7174" width="18.46484375" style="11" customWidth="1"/>
    <col min="7175" max="7175" width="16.86328125" style="11" customWidth="1"/>
    <col min="7176" max="7176" width="17.1328125" style="11" customWidth="1"/>
    <col min="7177" max="7178" width="17" style="11" customWidth="1"/>
    <col min="7179" max="7180" width="15.46484375" style="11" customWidth="1"/>
    <col min="7181" max="7424" width="9.1328125" style="11"/>
    <col min="7425" max="7425" width="3.19921875" style="11" customWidth="1"/>
    <col min="7426" max="7426" width="13" style="11" customWidth="1"/>
    <col min="7427" max="7427" width="23.796875" style="11" customWidth="1"/>
    <col min="7428" max="7428" width="18.53125" style="11" customWidth="1"/>
    <col min="7429" max="7429" width="16.86328125" style="11" customWidth="1"/>
    <col min="7430" max="7430" width="18.46484375" style="11" customWidth="1"/>
    <col min="7431" max="7431" width="16.86328125" style="11" customWidth="1"/>
    <col min="7432" max="7432" width="17.1328125" style="11" customWidth="1"/>
    <col min="7433" max="7434" width="17" style="11" customWidth="1"/>
    <col min="7435" max="7436" width="15.46484375" style="11" customWidth="1"/>
    <col min="7437" max="7680" width="9.1328125" style="11"/>
    <col min="7681" max="7681" width="3.19921875" style="11" customWidth="1"/>
    <col min="7682" max="7682" width="13" style="11" customWidth="1"/>
    <col min="7683" max="7683" width="23.796875" style="11" customWidth="1"/>
    <col min="7684" max="7684" width="18.53125" style="11" customWidth="1"/>
    <col min="7685" max="7685" width="16.86328125" style="11" customWidth="1"/>
    <col min="7686" max="7686" width="18.46484375" style="11" customWidth="1"/>
    <col min="7687" max="7687" width="16.86328125" style="11" customWidth="1"/>
    <col min="7688" max="7688" width="17.1328125" style="11" customWidth="1"/>
    <col min="7689" max="7690" width="17" style="11" customWidth="1"/>
    <col min="7691" max="7692" width="15.46484375" style="11" customWidth="1"/>
    <col min="7693" max="7936" width="9.1328125" style="11"/>
    <col min="7937" max="7937" width="3.19921875" style="11" customWidth="1"/>
    <col min="7938" max="7938" width="13" style="11" customWidth="1"/>
    <col min="7939" max="7939" width="23.796875" style="11" customWidth="1"/>
    <col min="7940" max="7940" width="18.53125" style="11" customWidth="1"/>
    <col min="7941" max="7941" width="16.86328125" style="11" customWidth="1"/>
    <col min="7942" max="7942" width="18.46484375" style="11" customWidth="1"/>
    <col min="7943" max="7943" width="16.86328125" style="11" customWidth="1"/>
    <col min="7944" max="7944" width="17.1328125" style="11" customWidth="1"/>
    <col min="7945" max="7946" width="17" style="11" customWidth="1"/>
    <col min="7947" max="7948" width="15.46484375" style="11" customWidth="1"/>
    <col min="7949" max="8192" width="9.1328125" style="11"/>
    <col min="8193" max="8193" width="3.19921875" style="11" customWidth="1"/>
    <col min="8194" max="8194" width="13" style="11" customWidth="1"/>
    <col min="8195" max="8195" width="23.796875" style="11" customWidth="1"/>
    <col min="8196" max="8196" width="18.53125" style="11" customWidth="1"/>
    <col min="8197" max="8197" width="16.86328125" style="11" customWidth="1"/>
    <col min="8198" max="8198" width="18.46484375" style="11" customWidth="1"/>
    <col min="8199" max="8199" width="16.86328125" style="11" customWidth="1"/>
    <col min="8200" max="8200" width="17.1328125" style="11" customWidth="1"/>
    <col min="8201" max="8202" width="17" style="11" customWidth="1"/>
    <col min="8203" max="8204" width="15.46484375" style="11" customWidth="1"/>
    <col min="8205" max="8448" width="9.1328125" style="11"/>
    <col min="8449" max="8449" width="3.19921875" style="11" customWidth="1"/>
    <col min="8450" max="8450" width="13" style="11" customWidth="1"/>
    <col min="8451" max="8451" width="23.796875" style="11" customWidth="1"/>
    <col min="8452" max="8452" width="18.53125" style="11" customWidth="1"/>
    <col min="8453" max="8453" width="16.86328125" style="11" customWidth="1"/>
    <col min="8454" max="8454" width="18.46484375" style="11" customWidth="1"/>
    <col min="8455" max="8455" width="16.86328125" style="11" customWidth="1"/>
    <col min="8456" max="8456" width="17.1328125" style="11" customWidth="1"/>
    <col min="8457" max="8458" width="17" style="11" customWidth="1"/>
    <col min="8459" max="8460" width="15.46484375" style="11" customWidth="1"/>
    <col min="8461" max="8704" width="9.1328125" style="11"/>
    <col min="8705" max="8705" width="3.19921875" style="11" customWidth="1"/>
    <col min="8706" max="8706" width="13" style="11" customWidth="1"/>
    <col min="8707" max="8707" width="23.796875" style="11" customWidth="1"/>
    <col min="8708" max="8708" width="18.53125" style="11" customWidth="1"/>
    <col min="8709" max="8709" width="16.86328125" style="11" customWidth="1"/>
    <col min="8710" max="8710" width="18.46484375" style="11" customWidth="1"/>
    <col min="8711" max="8711" width="16.86328125" style="11" customWidth="1"/>
    <col min="8712" max="8712" width="17.1328125" style="11" customWidth="1"/>
    <col min="8713" max="8714" width="17" style="11" customWidth="1"/>
    <col min="8715" max="8716" width="15.46484375" style="11" customWidth="1"/>
    <col min="8717" max="8960" width="9.1328125" style="11"/>
    <col min="8961" max="8961" width="3.19921875" style="11" customWidth="1"/>
    <col min="8962" max="8962" width="13" style="11" customWidth="1"/>
    <col min="8963" max="8963" width="23.796875" style="11" customWidth="1"/>
    <col min="8964" max="8964" width="18.53125" style="11" customWidth="1"/>
    <col min="8965" max="8965" width="16.86328125" style="11" customWidth="1"/>
    <col min="8966" max="8966" width="18.46484375" style="11" customWidth="1"/>
    <col min="8967" max="8967" width="16.86328125" style="11" customWidth="1"/>
    <col min="8968" max="8968" width="17.1328125" style="11" customWidth="1"/>
    <col min="8969" max="8970" width="17" style="11" customWidth="1"/>
    <col min="8971" max="8972" width="15.46484375" style="11" customWidth="1"/>
    <col min="8973" max="9216" width="9.1328125" style="11"/>
    <col min="9217" max="9217" width="3.19921875" style="11" customWidth="1"/>
    <col min="9218" max="9218" width="13" style="11" customWidth="1"/>
    <col min="9219" max="9219" width="23.796875" style="11" customWidth="1"/>
    <col min="9220" max="9220" width="18.53125" style="11" customWidth="1"/>
    <col min="9221" max="9221" width="16.86328125" style="11" customWidth="1"/>
    <col min="9222" max="9222" width="18.46484375" style="11" customWidth="1"/>
    <col min="9223" max="9223" width="16.86328125" style="11" customWidth="1"/>
    <col min="9224" max="9224" width="17.1328125" style="11" customWidth="1"/>
    <col min="9225" max="9226" width="17" style="11" customWidth="1"/>
    <col min="9227" max="9228" width="15.46484375" style="11" customWidth="1"/>
    <col min="9229" max="9472" width="9.1328125" style="11"/>
    <col min="9473" max="9473" width="3.19921875" style="11" customWidth="1"/>
    <col min="9474" max="9474" width="13" style="11" customWidth="1"/>
    <col min="9475" max="9475" width="23.796875" style="11" customWidth="1"/>
    <col min="9476" max="9476" width="18.53125" style="11" customWidth="1"/>
    <col min="9477" max="9477" width="16.86328125" style="11" customWidth="1"/>
    <col min="9478" max="9478" width="18.46484375" style="11" customWidth="1"/>
    <col min="9479" max="9479" width="16.86328125" style="11" customWidth="1"/>
    <col min="9480" max="9480" width="17.1328125" style="11" customWidth="1"/>
    <col min="9481" max="9482" width="17" style="11" customWidth="1"/>
    <col min="9483" max="9484" width="15.46484375" style="11" customWidth="1"/>
    <col min="9485" max="9728" width="9.1328125" style="11"/>
    <col min="9729" max="9729" width="3.19921875" style="11" customWidth="1"/>
    <col min="9730" max="9730" width="13" style="11" customWidth="1"/>
    <col min="9731" max="9731" width="23.796875" style="11" customWidth="1"/>
    <col min="9732" max="9732" width="18.53125" style="11" customWidth="1"/>
    <col min="9733" max="9733" width="16.86328125" style="11" customWidth="1"/>
    <col min="9734" max="9734" width="18.46484375" style="11" customWidth="1"/>
    <col min="9735" max="9735" width="16.86328125" style="11" customWidth="1"/>
    <col min="9736" max="9736" width="17.1328125" style="11" customWidth="1"/>
    <col min="9737" max="9738" width="17" style="11" customWidth="1"/>
    <col min="9739" max="9740" width="15.46484375" style="11" customWidth="1"/>
    <col min="9741" max="9984" width="9.1328125" style="11"/>
    <col min="9985" max="9985" width="3.19921875" style="11" customWidth="1"/>
    <col min="9986" max="9986" width="13" style="11" customWidth="1"/>
    <col min="9987" max="9987" width="23.796875" style="11" customWidth="1"/>
    <col min="9988" max="9988" width="18.53125" style="11" customWidth="1"/>
    <col min="9989" max="9989" width="16.86328125" style="11" customWidth="1"/>
    <col min="9990" max="9990" width="18.46484375" style="11" customWidth="1"/>
    <col min="9991" max="9991" width="16.86328125" style="11" customWidth="1"/>
    <col min="9992" max="9992" width="17.1328125" style="11" customWidth="1"/>
    <col min="9993" max="9994" width="17" style="11" customWidth="1"/>
    <col min="9995" max="9996" width="15.46484375" style="11" customWidth="1"/>
    <col min="9997" max="10240" width="9.1328125" style="11"/>
    <col min="10241" max="10241" width="3.19921875" style="11" customWidth="1"/>
    <col min="10242" max="10242" width="13" style="11" customWidth="1"/>
    <col min="10243" max="10243" width="23.796875" style="11" customWidth="1"/>
    <col min="10244" max="10244" width="18.53125" style="11" customWidth="1"/>
    <col min="10245" max="10245" width="16.86328125" style="11" customWidth="1"/>
    <col min="10246" max="10246" width="18.46484375" style="11" customWidth="1"/>
    <col min="10247" max="10247" width="16.86328125" style="11" customWidth="1"/>
    <col min="10248" max="10248" width="17.1328125" style="11" customWidth="1"/>
    <col min="10249" max="10250" width="17" style="11" customWidth="1"/>
    <col min="10251" max="10252" width="15.46484375" style="11" customWidth="1"/>
    <col min="10253" max="10496" width="9.1328125" style="11"/>
    <col min="10497" max="10497" width="3.19921875" style="11" customWidth="1"/>
    <col min="10498" max="10498" width="13" style="11" customWidth="1"/>
    <col min="10499" max="10499" width="23.796875" style="11" customWidth="1"/>
    <col min="10500" max="10500" width="18.53125" style="11" customWidth="1"/>
    <col min="10501" max="10501" width="16.86328125" style="11" customWidth="1"/>
    <col min="10502" max="10502" width="18.46484375" style="11" customWidth="1"/>
    <col min="10503" max="10503" width="16.86328125" style="11" customWidth="1"/>
    <col min="10504" max="10504" width="17.1328125" style="11" customWidth="1"/>
    <col min="10505" max="10506" width="17" style="11" customWidth="1"/>
    <col min="10507" max="10508" width="15.46484375" style="11" customWidth="1"/>
    <col min="10509" max="10752" width="9.1328125" style="11"/>
    <col min="10753" max="10753" width="3.19921875" style="11" customWidth="1"/>
    <col min="10754" max="10754" width="13" style="11" customWidth="1"/>
    <col min="10755" max="10755" width="23.796875" style="11" customWidth="1"/>
    <col min="10756" max="10756" width="18.53125" style="11" customWidth="1"/>
    <col min="10757" max="10757" width="16.86328125" style="11" customWidth="1"/>
    <col min="10758" max="10758" width="18.46484375" style="11" customWidth="1"/>
    <col min="10759" max="10759" width="16.86328125" style="11" customWidth="1"/>
    <col min="10760" max="10760" width="17.1328125" style="11" customWidth="1"/>
    <col min="10761" max="10762" width="17" style="11" customWidth="1"/>
    <col min="10763" max="10764" width="15.46484375" style="11" customWidth="1"/>
    <col min="10765" max="11008" width="9.1328125" style="11"/>
    <col min="11009" max="11009" width="3.19921875" style="11" customWidth="1"/>
    <col min="11010" max="11010" width="13" style="11" customWidth="1"/>
    <col min="11011" max="11011" width="23.796875" style="11" customWidth="1"/>
    <col min="11012" max="11012" width="18.53125" style="11" customWidth="1"/>
    <col min="11013" max="11013" width="16.86328125" style="11" customWidth="1"/>
    <col min="11014" max="11014" width="18.46484375" style="11" customWidth="1"/>
    <col min="11015" max="11015" width="16.86328125" style="11" customWidth="1"/>
    <col min="11016" max="11016" width="17.1328125" style="11" customWidth="1"/>
    <col min="11017" max="11018" width="17" style="11" customWidth="1"/>
    <col min="11019" max="11020" width="15.46484375" style="11" customWidth="1"/>
    <col min="11021" max="11264" width="9.1328125" style="11"/>
    <col min="11265" max="11265" width="3.19921875" style="11" customWidth="1"/>
    <col min="11266" max="11266" width="13" style="11" customWidth="1"/>
    <col min="11267" max="11267" width="23.796875" style="11" customWidth="1"/>
    <col min="11268" max="11268" width="18.53125" style="11" customWidth="1"/>
    <col min="11269" max="11269" width="16.86328125" style="11" customWidth="1"/>
    <col min="11270" max="11270" width="18.46484375" style="11" customWidth="1"/>
    <col min="11271" max="11271" width="16.86328125" style="11" customWidth="1"/>
    <col min="11272" max="11272" width="17.1328125" style="11" customWidth="1"/>
    <col min="11273" max="11274" width="17" style="11" customWidth="1"/>
    <col min="11275" max="11276" width="15.46484375" style="11" customWidth="1"/>
    <col min="11277" max="11520" width="9.1328125" style="11"/>
    <col min="11521" max="11521" width="3.19921875" style="11" customWidth="1"/>
    <col min="11522" max="11522" width="13" style="11" customWidth="1"/>
    <col min="11523" max="11523" width="23.796875" style="11" customWidth="1"/>
    <col min="11524" max="11524" width="18.53125" style="11" customWidth="1"/>
    <col min="11525" max="11525" width="16.86328125" style="11" customWidth="1"/>
    <col min="11526" max="11526" width="18.46484375" style="11" customWidth="1"/>
    <col min="11527" max="11527" width="16.86328125" style="11" customWidth="1"/>
    <col min="11528" max="11528" width="17.1328125" style="11" customWidth="1"/>
    <col min="11529" max="11530" width="17" style="11" customWidth="1"/>
    <col min="11531" max="11532" width="15.46484375" style="11" customWidth="1"/>
    <col min="11533" max="11776" width="9.1328125" style="11"/>
    <col min="11777" max="11777" width="3.19921875" style="11" customWidth="1"/>
    <col min="11778" max="11778" width="13" style="11" customWidth="1"/>
    <col min="11779" max="11779" width="23.796875" style="11" customWidth="1"/>
    <col min="11780" max="11780" width="18.53125" style="11" customWidth="1"/>
    <col min="11781" max="11781" width="16.86328125" style="11" customWidth="1"/>
    <col min="11782" max="11782" width="18.46484375" style="11" customWidth="1"/>
    <col min="11783" max="11783" width="16.86328125" style="11" customWidth="1"/>
    <col min="11784" max="11784" width="17.1328125" style="11" customWidth="1"/>
    <col min="11785" max="11786" width="17" style="11" customWidth="1"/>
    <col min="11787" max="11788" width="15.46484375" style="11" customWidth="1"/>
    <col min="11789" max="12032" width="9.1328125" style="11"/>
    <col min="12033" max="12033" width="3.19921875" style="11" customWidth="1"/>
    <col min="12034" max="12034" width="13" style="11" customWidth="1"/>
    <col min="12035" max="12035" width="23.796875" style="11" customWidth="1"/>
    <col min="12036" max="12036" width="18.53125" style="11" customWidth="1"/>
    <col min="12037" max="12037" width="16.86328125" style="11" customWidth="1"/>
    <col min="12038" max="12038" width="18.46484375" style="11" customWidth="1"/>
    <col min="12039" max="12039" width="16.86328125" style="11" customWidth="1"/>
    <col min="12040" max="12040" width="17.1328125" style="11" customWidth="1"/>
    <col min="12041" max="12042" width="17" style="11" customWidth="1"/>
    <col min="12043" max="12044" width="15.46484375" style="11" customWidth="1"/>
    <col min="12045" max="12288" width="9.1328125" style="11"/>
    <col min="12289" max="12289" width="3.19921875" style="11" customWidth="1"/>
    <col min="12290" max="12290" width="13" style="11" customWidth="1"/>
    <col min="12291" max="12291" width="23.796875" style="11" customWidth="1"/>
    <col min="12292" max="12292" width="18.53125" style="11" customWidth="1"/>
    <col min="12293" max="12293" width="16.86328125" style="11" customWidth="1"/>
    <col min="12294" max="12294" width="18.46484375" style="11" customWidth="1"/>
    <col min="12295" max="12295" width="16.86328125" style="11" customWidth="1"/>
    <col min="12296" max="12296" width="17.1328125" style="11" customWidth="1"/>
    <col min="12297" max="12298" width="17" style="11" customWidth="1"/>
    <col min="12299" max="12300" width="15.46484375" style="11" customWidth="1"/>
    <col min="12301" max="12544" width="9.1328125" style="11"/>
    <col min="12545" max="12545" width="3.19921875" style="11" customWidth="1"/>
    <col min="12546" max="12546" width="13" style="11" customWidth="1"/>
    <col min="12547" max="12547" width="23.796875" style="11" customWidth="1"/>
    <col min="12548" max="12548" width="18.53125" style="11" customWidth="1"/>
    <col min="12549" max="12549" width="16.86328125" style="11" customWidth="1"/>
    <col min="12550" max="12550" width="18.46484375" style="11" customWidth="1"/>
    <col min="12551" max="12551" width="16.86328125" style="11" customWidth="1"/>
    <col min="12552" max="12552" width="17.1328125" style="11" customWidth="1"/>
    <col min="12553" max="12554" width="17" style="11" customWidth="1"/>
    <col min="12555" max="12556" width="15.46484375" style="11" customWidth="1"/>
    <col min="12557" max="12800" width="9.1328125" style="11"/>
    <col min="12801" max="12801" width="3.19921875" style="11" customWidth="1"/>
    <col min="12802" max="12802" width="13" style="11" customWidth="1"/>
    <col min="12803" max="12803" width="23.796875" style="11" customWidth="1"/>
    <col min="12804" max="12804" width="18.53125" style="11" customWidth="1"/>
    <col min="12805" max="12805" width="16.86328125" style="11" customWidth="1"/>
    <col min="12806" max="12806" width="18.46484375" style="11" customWidth="1"/>
    <col min="12807" max="12807" width="16.86328125" style="11" customWidth="1"/>
    <col min="12808" max="12808" width="17.1328125" style="11" customWidth="1"/>
    <col min="12809" max="12810" width="17" style="11" customWidth="1"/>
    <col min="12811" max="12812" width="15.46484375" style="11" customWidth="1"/>
    <col min="12813" max="13056" width="9.1328125" style="11"/>
    <col min="13057" max="13057" width="3.19921875" style="11" customWidth="1"/>
    <col min="13058" max="13058" width="13" style="11" customWidth="1"/>
    <col min="13059" max="13059" width="23.796875" style="11" customWidth="1"/>
    <col min="13060" max="13060" width="18.53125" style="11" customWidth="1"/>
    <col min="13061" max="13061" width="16.86328125" style="11" customWidth="1"/>
    <col min="13062" max="13062" width="18.46484375" style="11" customWidth="1"/>
    <col min="13063" max="13063" width="16.86328125" style="11" customWidth="1"/>
    <col min="13064" max="13064" width="17.1328125" style="11" customWidth="1"/>
    <col min="13065" max="13066" width="17" style="11" customWidth="1"/>
    <col min="13067" max="13068" width="15.46484375" style="11" customWidth="1"/>
    <col min="13069" max="13312" width="9.1328125" style="11"/>
    <col min="13313" max="13313" width="3.19921875" style="11" customWidth="1"/>
    <col min="13314" max="13314" width="13" style="11" customWidth="1"/>
    <col min="13315" max="13315" width="23.796875" style="11" customWidth="1"/>
    <col min="13316" max="13316" width="18.53125" style="11" customWidth="1"/>
    <col min="13317" max="13317" width="16.86328125" style="11" customWidth="1"/>
    <col min="13318" max="13318" width="18.46484375" style="11" customWidth="1"/>
    <col min="13319" max="13319" width="16.86328125" style="11" customWidth="1"/>
    <col min="13320" max="13320" width="17.1328125" style="11" customWidth="1"/>
    <col min="13321" max="13322" width="17" style="11" customWidth="1"/>
    <col min="13323" max="13324" width="15.46484375" style="11" customWidth="1"/>
    <col min="13325" max="13568" width="9.1328125" style="11"/>
    <col min="13569" max="13569" width="3.19921875" style="11" customWidth="1"/>
    <col min="13570" max="13570" width="13" style="11" customWidth="1"/>
    <col min="13571" max="13571" width="23.796875" style="11" customWidth="1"/>
    <col min="13572" max="13572" width="18.53125" style="11" customWidth="1"/>
    <col min="13573" max="13573" width="16.86328125" style="11" customWidth="1"/>
    <col min="13574" max="13574" width="18.46484375" style="11" customWidth="1"/>
    <col min="13575" max="13575" width="16.86328125" style="11" customWidth="1"/>
    <col min="13576" max="13576" width="17.1328125" style="11" customWidth="1"/>
    <col min="13577" max="13578" width="17" style="11" customWidth="1"/>
    <col min="13579" max="13580" width="15.46484375" style="11" customWidth="1"/>
    <col min="13581" max="13824" width="9.1328125" style="11"/>
    <col min="13825" max="13825" width="3.19921875" style="11" customWidth="1"/>
    <col min="13826" max="13826" width="13" style="11" customWidth="1"/>
    <col min="13827" max="13827" width="23.796875" style="11" customWidth="1"/>
    <col min="13828" max="13828" width="18.53125" style="11" customWidth="1"/>
    <col min="13829" max="13829" width="16.86328125" style="11" customWidth="1"/>
    <col min="13830" max="13830" width="18.46484375" style="11" customWidth="1"/>
    <col min="13831" max="13831" width="16.86328125" style="11" customWidth="1"/>
    <col min="13832" max="13832" width="17.1328125" style="11" customWidth="1"/>
    <col min="13833" max="13834" width="17" style="11" customWidth="1"/>
    <col min="13835" max="13836" width="15.46484375" style="11" customWidth="1"/>
    <col min="13837" max="14080" width="9.1328125" style="11"/>
    <col min="14081" max="14081" width="3.19921875" style="11" customWidth="1"/>
    <col min="14082" max="14082" width="13" style="11" customWidth="1"/>
    <col min="14083" max="14083" width="23.796875" style="11" customWidth="1"/>
    <col min="14084" max="14084" width="18.53125" style="11" customWidth="1"/>
    <col min="14085" max="14085" width="16.86328125" style="11" customWidth="1"/>
    <col min="14086" max="14086" width="18.46484375" style="11" customWidth="1"/>
    <col min="14087" max="14087" width="16.86328125" style="11" customWidth="1"/>
    <col min="14088" max="14088" width="17.1328125" style="11" customWidth="1"/>
    <col min="14089" max="14090" width="17" style="11" customWidth="1"/>
    <col min="14091" max="14092" width="15.46484375" style="11" customWidth="1"/>
    <col min="14093" max="14336" width="9.1328125" style="11"/>
    <col min="14337" max="14337" width="3.19921875" style="11" customWidth="1"/>
    <col min="14338" max="14338" width="13" style="11" customWidth="1"/>
    <col min="14339" max="14339" width="23.796875" style="11" customWidth="1"/>
    <col min="14340" max="14340" width="18.53125" style="11" customWidth="1"/>
    <col min="14341" max="14341" width="16.86328125" style="11" customWidth="1"/>
    <col min="14342" max="14342" width="18.46484375" style="11" customWidth="1"/>
    <col min="14343" max="14343" width="16.86328125" style="11" customWidth="1"/>
    <col min="14344" max="14344" width="17.1328125" style="11" customWidth="1"/>
    <col min="14345" max="14346" width="17" style="11" customWidth="1"/>
    <col min="14347" max="14348" width="15.46484375" style="11" customWidth="1"/>
    <col min="14349" max="14592" width="9.1328125" style="11"/>
    <col min="14593" max="14593" width="3.19921875" style="11" customWidth="1"/>
    <col min="14594" max="14594" width="13" style="11" customWidth="1"/>
    <col min="14595" max="14595" width="23.796875" style="11" customWidth="1"/>
    <col min="14596" max="14596" width="18.53125" style="11" customWidth="1"/>
    <col min="14597" max="14597" width="16.86328125" style="11" customWidth="1"/>
    <col min="14598" max="14598" width="18.46484375" style="11" customWidth="1"/>
    <col min="14599" max="14599" width="16.86328125" style="11" customWidth="1"/>
    <col min="14600" max="14600" width="17.1328125" style="11" customWidth="1"/>
    <col min="14601" max="14602" width="17" style="11" customWidth="1"/>
    <col min="14603" max="14604" width="15.46484375" style="11" customWidth="1"/>
    <col min="14605" max="14848" width="9.1328125" style="11"/>
    <col min="14849" max="14849" width="3.19921875" style="11" customWidth="1"/>
    <col min="14850" max="14850" width="13" style="11" customWidth="1"/>
    <col min="14851" max="14851" width="23.796875" style="11" customWidth="1"/>
    <col min="14852" max="14852" width="18.53125" style="11" customWidth="1"/>
    <col min="14853" max="14853" width="16.86328125" style="11" customWidth="1"/>
    <col min="14854" max="14854" width="18.46484375" style="11" customWidth="1"/>
    <col min="14855" max="14855" width="16.86328125" style="11" customWidth="1"/>
    <col min="14856" max="14856" width="17.1328125" style="11" customWidth="1"/>
    <col min="14857" max="14858" width="17" style="11" customWidth="1"/>
    <col min="14859" max="14860" width="15.46484375" style="11" customWidth="1"/>
    <col min="14861" max="15104" width="9.1328125" style="11"/>
    <col min="15105" max="15105" width="3.19921875" style="11" customWidth="1"/>
    <col min="15106" max="15106" width="13" style="11" customWidth="1"/>
    <col min="15107" max="15107" width="23.796875" style="11" customWidth="1"/>
    <col min="15108" max="15108" width="18.53125" style="11" customWidth="1"/>
    <col min="15109" max="15109" width="16.86328125" style="11" customWidth="1"/>
    <col min="15110" max="15110" width="18.46484375" style="11" customWidth="1"/>
    <col min="15111" max="15111" width="16.86328125" style="11" customWidth="1"/>
    <col min="15112" max="15112" width="17.1328125" style="11" customWidth="1"/>
    <col min="15113" max="15114" width="17" style="11" customWidth="1"/>
    <col min="15115" max="15116" width="15.46484375" style="11" customWidth="1"/>
    <col min="15117" max="15360" width="9.1328125" style="11"/>
    <col min="15361" max="15361" width="3.19921875" style="11" customWidth="1"/>
    <col min="15362" max="15362" width="13" style="11" customWidth="1"/>
    <col min="15363" max="15363" width="23.796875" style="11" customWidth="1"/>
    <col min="15364" max="15364" width="18.53125" style="11" customWidth="1"/>
    <col min="15365" max="15365" width="16.86328125" style="11" customWidth="1"/>
    <col min="15366" max="15366" width="18.46484375" style="11" customWidth="1"/>
    <col min="15367" max="15367" width="16.86328125" style="11" customWidth="1"/>
    <col min="15368" max="15368" width="17.1328125" style="11" customWidth="1"/>
    <col min="15369" max="15370" width="17" style="11" customWidth="1"/>
    <col min="15371" max="15372" width="15.46484375" style="11" customWidth="1"/>
    <col min="15373" max="15616" width="9.1328125" style="11"/>
    <col min="15617" max="15617" width="3.19921875" style="11" customWidth="1"/>
    <col min="15618" max="15618" width="13" style="11" customWidth="1"/>
    <col min="15619" max="15619" width="23.796875" style="11" customWidth="1"/>
    <col min="15620" max="15620" width="18.53125" style="11" customWidth="1"/>
    <col min="15621" max="15621" width="16.86328125" style="11" customWidth="1"/>
    <col min="15622" max="15622" width="18.46484375" style="11" customWidth="1"/>
    <col min="15623" max="15623" width="16.86328125" style="11" customWidth="1"/>
    <col min="15624" max="15624" width="17.1328125" style="11" customWidth="1"/>
    <col min="15625" max="15626" width="17" style="11" customWidth="1"/>
    <col min="15627" max="15628" width="15.46484375" style="11" customWidth="1"/>
    <col min="15629" max="15872" width="9.1328125" style="11"/>
    <col min="15873" max="15873" width="3.19921875" style="11" customWidth="1"/>
    <col min="15874" max="15874" width="13" style="11" customWidth="1"/>
    <col min="15875" max="15875" width="23.796875" style="11" customWidth="1"/>
    <col min="15876" max="15876" width="18.53125" style="11" customWidth="1"/>
    <col min="15877" max="15877" width="16.86328125" style="11" customWidth="1"/>
    <col min="15878" max="15878" width="18.46484375" style="11" customWidth="1"/>
    <col min="15879" max="15879" width="16.86328125" style="11" customWidth="1"/>
    <col min="15880" max="15880" width="17.1328125" style="11" customWidth="1"/>
    <col min="15881" max="15882" width="17" style="11" customWidth="1"/>
    <col min="15883" max="15884" width="15.46484375" style="11" customWidth="1"/>
    <col min="15885" max="16128" width="9.1328125" style="11"/>
    <col min="16129" max="16129" width="3.19921875" style="11" customWidth="1"/>
    <col min="16130" max="16130" width="13" style="11" customWidth="1"/>
    <col min="16131" max="16131" width="23.796875" style="11" customWidth="1"/>
    <col min="16132" max="16132" width="18.53125" style="11" customWidth="1"/>
    <col min="16133" max="16133" width="16.86328125" style="11" customWidth="1"/>
    <col min="16134" max="16134" width="18.46484375" style="11" customWidth="1"/>
    <col min="16135" max="16135" width="16.86328125" style="11" customWidth="1"/>
    <col min="16136" max="16136" width="17.1328125" style="11" customWidth="1"/>
    <col min="16137" max="16138" width="17" style="11" customWidth="1"/>
    <col min="16139" max="16140" width="15.46484375" style="11" customWidth="1"/>
    <col min="16141" max="16384" width="9.1328125" style="11"/>
  </cols>
  <sheetData>
    <row r="1" spans="2:13" hidden="1" x14ac:dyDescent="0.45"/>
    <row r="2" spans="2:13" hidden="1" x14ac:dyDescent="0.45"/>
    <row r="4" spans="2:13" ht="24" customHeight="1" x14ac:dyDescent="0.45">
      <c r="B4" s="183" t="s">
        <v>268</v>
      </c>
      <c r="C4" s="184"/>
      <c r="D4" s="184"/>
      <c r="E4" s="184"/>
      <c r="F4" s="184"/>
      <c r="G4" s="184"/>
      <c r="H4" s="184"/>
      <c r="I4" s="184"/>
      <c r="J4" s="184"/>
      <c r="K4" s="185"/>
      <c r="L4" s="58"/>
    </row>
    <row r="5" spans="2:13" ht="45.75" customHeight="1" x14ac:dyDescent="0.45">
      <c r="B5" s="59" t="s">
        <v>152</v>
      </c>
      <c r="C5" s="59" t="s">
        <v>153</v>
      </c>
      <c r="D5" s="59" t="s">
        <v>154</v>
      </c>
      <c r="E5" s="59" t="s">
        <v>37</v>
      </c>
      <c r="F5" s="59" t="s">
        <v>155</v>
      </c>
      <c r="G5" s="59" t="s">
        <v>156</v>
      </c>
      <c r="H5" s="59" t="s">
        <v>157</v>
      </c>
      <c r="I5" s="59" t="s">
        <v>158</v>
      </c>
      <c r="J5" s="59" t="s">
        <v>159</v>
      </c>
      <c r="K5" s="59" t="s">
        <v>160</v>
      </c>
      <c r="L5" s="60" t="s">
        <v>161</v>
      </c>
    </row>
    <row r="6" spans="2:13" s="13" customFormat="1" ht="35.25" hidden="1" customHeight="1" x14ac:dyDescent="0.45">
      <c r="B6" s="61" t="s">
        <v>162</v>
      </c>
      <c r="C6" s="61" t="s">
        <v>163</v>
      </c>
      <c r="D6" s="61" t="s">
        <v>164</v>
      </c>
      <c r="E6" s="61">
        <v>30.73</v>
      </c>
      <c r="F6" s="61">
        <v>57.5</v>
      </c>
      <c r="G6" s="61">
        <v>20648</v>
      </c>
      <c r="H6" s="61">
        <v>18693</v>
      </c>
      <c r="I6" s="62">
        <f>(F6-E6)/E6</f>
        <v>0.87113569801496904</v>
      </c>
      <c r="J6" s="63">
        <f t="shared" ref="J6:J76" si="0">(H6-G6)/G6</f>
        <v>-9.4682293684618363E-2</v>
      </c>
      <c r="K6" s="61" t="s">
        <v>165</v>
      </c>
      <c r="L6" s="61"/>
      <c r="M6" s="14"/>
    </row>
    <row r="7" spans="2:13" s="13" customFormat="1" ht="33" hidden="1" customHeight="1" x14ac:dyDescent="0.45">
      <c r="B7" s="61" t="s">
        <v>162</v>
      </c>
      <c r="C7" s="61" t="s">
        <v>166</v>
      </c>
      <c r="D7" s="61" t="s">
        <v>164</v>
      </c>
      <c r="E7" s="61">
        <v>200</v>
      </c>
      <c r="F7" s="61">
        <v>301</v>
      </c>
      <c r="G7" s="61">
        <v>19941</v>
      </c>
      <c r="H7" s="61">
        <v>19274</v>
      </c>
      <c r="I7" s="62">
        <f t="shared" ref="I7:I76" si="1">(F7-E7)/E7</f>
        <v>0.505</v>
      </c>
      <c r="J7" s="63">
        <f t="shared" si="0"/>
        <v>-3.3448673587081888E-2</v>
      </c>
      <c r="K7" s="61" t="s">
        <v>167</v>
      </c>
      <c r="L7" s="61"/>
      <c r="M7" s="14"/>
    </row>
    <row r="8" spans="2:13" s="13" customFormat="1" ht="22.5" hidden="1" customHeight="1" x14ac:dyDescent="0.45">
      <c r="B8" s="61" t="s">
        <v>168</v>
      </c>
      <c r="C8" s="61" t="s">
        <v>94</v>
      </c>
      <c r="D8" s="61" t="s">
        <v>169</v>
      </c>
      <c r="E8" s="61">
        <v>30</v>
      </c>
      <c r="F8" s="61">
        <v>109</v>
      </c>
      <c r="G8" s="61">
        <v>16498</v>
      </c>
      <c r="H8" s="61">
        <v>17562</v>
      </c>
      <c r="I8" s="62">
        <f t="shared" si="1"/>
        <v>2.6333333333333333</v>
      </c>
      <c r="J8" s="63">
        <f t="shared" si="0"/>
        <v>6.4492665777670016E-2</v>
      </c>
      <c r="K8" s="61" t="s">
        <v>170</v>
      </c>
      <c r="L8" s="61"/>
      <c r="M8" s="14"/>
    </row>
    <row r="9" spans="2:13" s="13" customFormat="1" ht="22.5" hidden="1" customHeight="1" x14ac:dyDescent="0.45">
      <c r="B9" s="61" t="s">
        <v>171</v>
      </c>
      <c r="C9" s="61" t="s">
        <v>72</v>
      </c>
      <c r="D9" s="61" t="s">
        <v>169</v>
      </c>
      <c r="E9" s="61">
        <v>250</v>
      </c>
      <c r="F9" s="64">
        <v>295</v>
      </c>
      <c r="G9" s="64">
        <v>16599</v>
      </c>
      <c r="H9" s="65">
        <v>17068</v>
      </c>
      <c r="I9" s="62">
        <f>(F9-E9)/E9</f>
        <v>0.18</v>
      </c>
      <c r="J9" s="63">
        <f>(H9-G9)/G9</f>
        <v>2.8254714139405987E-2</v>
      </c>
      <c r="K9" s="61" t="s">
        <v>172</v>
      </c>
      <c r="L9" s="61"/>
      <c r="M9" s="14"/>
    </row>
    <row r="10" spans="2:13" s="13" customFormat="1" ht="22.5" customHeight="1" x14ac:dyDescent="0.45">
      <c r="B10" s="66">
        <v>40909</v>
      </c>
      <c r="C10" s="61" t="s">
        <v>173</v>
      </c>
      <c r="D10" s="61" t="s">
        <v>164</v>
      </c>
      <c r="E10" s="61">
        <v>23.5</v>
      </c>
      <c r="F10" s="64">
        <v>32</v>
      </c>
      <c r="G10" s="65">
        <v>15940</v>
      </c>
      <c r="H10" s="65">
        <v>17362</v>
      </c>
      <c r="I10" s="62">
        <f t="shared" si="1"/>
        <v>0.36170212765957449</v>
      </c>
      <c r="J10" s="63">
        <f t="shared" si="0"/>
        <v>8.9209535759096611E-2</v>
      </c>
      <c r="K10" s="61" t="s">
        <v>174</v>
      </c>
      <c r="L10" s="66">
        <v>40969</v>
      </c>
      <c r="M10" s="14">
        <v>1</v>
      </c>
    </row>
    <row r="11" spans="2:13" s="13" customFormat="1" ht="22.5" customHeight="1" x14ac:dyDescent="0.45">
      <c r="B11" s="66">
        <v>40909</v>
      </c>
      <c r="C11" s="61" t="s">
        <v>175</v>
      </c>
      <c r="D11" s="67" t="s">
        <v>164</v>
      </c>
      <c r="E11" s="67">
        <v>50.5</v>
      </c>
      <c r="F11" s="68">
        <v>61.5</v>
      </c>
      <c r="G11" s="69">
        <v>16175</v>
      </c>
      <c r="H11" s="69">
        <v>17052</v>
      </c>
      <c r="I11" s="70">
        <f t="shared" si="1"/>
        <v>0.21782178217821782</v>
      </c>
      <c r="J11" s="71">
        <f t="shared" si="0"/>
        <v>5.4219474497681608E-2</v>
      </c>
      <c r="K11" s="67" t="s">
        <v>174</v>
      </c>
      <c r="L11" s="66">
        <v>40969</v>
      </c>
      <c r="M11" s="14">
        <v>1</v>
      </c>
    </row>
    <row r="12" spans="2:13" s="13" customFormat="1" ht="22.5" customHeight="1" x14ac:dyDescent="0.45">
      <c r="B12" s="66">
        <v>40909</v>
      </c>
      <c r="C12" s="61" t="s">
        <v>176</v>
      </c>
      <c r="D12" s="67" t="s">
        <v>164</v>
      </c>
      <c r="E12" s="67">
        <v>34</v>
      </c>
      <c r="F12" s="68">
        <v>31.5</v>
      </c>
      <c r="G12" s="69">
        <v>16190</v>
      </c>
      <c r="H12" s="69">
        <v>16030</v>
      </c>
      <c r="I12" s="72">
        <f t="shared" si="1"/>
        <v>-7.3529411764705885E-2</v>
      </c>
      <c r="J12" s="71">
        <f t="shared" si="0"/>
        <v>-9.8826436071649173E-3</v>
      </c>
      <c r="K12" s="67" t="s">
        <v>172</v>
      </c>
      <c r="L12" s="66">
        <v>41030</v>
      </c>
      <c r="M12" s="14"/>
    </row>
    <row r="13" spans="2:13" s="13" customFormat="1" ht="22.5" customHeight="1" x14ac:dyDescent="0.45">
      <c r="B13" s="66">
        <v>40969</v>
      </c>
      <c r="C13" s="61" t="s">
        <v>177</v>
      </c>
      <c r="D13" s="61" t="s">
        <v>164</v>
      </c>
      <c r="E13" s="61">
        <v>39.5</v>
      </c>
      <c r="F13" s="64">
        <v>46.5</v>
      </c>
      <c r="G13" s="65">
        <v>17919</v>
      </c>
      <c r="H13" s="65">
        <v>18349</v>
      </c>
      <c r="I13" s="62">
        <f>(F13-E13)/E13</f>
        <v>0.17721518987341772</v>
      </c>
      <c r="J13" s="63">
        <f>(H13-G13)/G13</f>
        <v>2.3996874825604107E-2</v>
      </c>
      <c r="K13" s="61" t="s">
        <v>167</v>
      </c>
      <c r="L13" s="66">
        <v>41153</v>
      </c>
      <c r="M13" s="14">
        <v>1</v>
      </c>
    </row>
    <row r="14" spans="2:13" s="13" customFormat="1" ht="33.75" customHeight="1" x14ac:dyDescent="0.45">
      <c r="B14" s="66">
        <v>41000</v>
      </c>
      <c r="C14" s="61" t="s">
        <v>178</v>
      </c>
      <c r="D14" s="61" t="s">
        <v>179</v>
      </c>
      <c r="E14" s="61">
        <v>68</v>
      </c>
      <c r="F14" s="64">
        <v>79</v>
      </c>
      <c r="G14" s="65">
        <v>17347</v>
      </c>
      <c r="H14" s="65">
        <v>17145</v>
      </c>
      <c r="I14" s="62">
        <f t="shared" si="1"/>
        <v>0.16176470588235295</v>
      </c>
      <c r="J14" s="63">
        <f t="shared" si="0"/>
        <v>-1.1644664783536058E-2</v>
      </c>
      <c r="K14" s="67" t="s">
        <v>180</v>
      </c>
      <c r="L14" s="66">
        <v>41004</v>
      </c>
      <c r="M14" s="14">
        <v>1</v>
      </c>
    </row>
    <row r="15" spans="2:13" s="13" customFormat="1" ht="22.5" customHeight="1" x14ac:dyDescent="0.45">
      <c r="B15" s="66">
        <v>41000</v>
      </c>
      <c r="C15" s="61" t="s">
        <v>181</v>
      </c>
      <c r="D15" s="61" t="s">
        <v>182</v>
      </c>
      <c r="E15" s="61">
        <v>80</v>
      </c>
      <c r="F15" s="64">
        <v>101</v>
      </c>
      <c r="G15" s="65">
        <v>17348</v>
      </c>
      <c r="H15" s="65">
        <v>16866</v>
      </c>
      <c r="I15" s="62">
        <f t="shared" si="1"/>
        <v>0.26250000000000001</v>
      </c>
      <c r="J15" s="63">
        <f t="shared" si="0"/>
        <v>-2.7784182614710631E-2</v>
      </c>
      <c r="K15" s="67" t="s">
        <v>183</v>
      </c>
      <c r="L15" s="66">
        <v>41049</v>
      </c>
      <c r="M15" s="14">
        <v>1</v>
      </c>
    </row>
    <row r="16" spans="2:13" s="13" customFormat="1" ht="22.5" customHeight="1" x14ac:dyDescent="0.45">
      <c r="B16" s="66">
        <v>41030</v>
      </c>
      <c r="C16" s="61" t="s">
        <v>101</v>
      </c>
      <c r="D16" s="61" t="s">
        <v>184</v>
      </c>
      <c r="E16" s="61">
        <v>34.5</v>
      </c>
      <c r="F16" s="64">
        <v>40.85</v>
      </c>
      <c r="G16" s="65">
        <v>16318</v>
      </c>
      <c r="H16" s="65">
        <v>19486</v>
      </c>
      <c r="I16" s="62">
        <f t="shared" si="1"/>
        <v>0.18405797101449278</v>
      </c>
      <c r="J16" s="63">
        <f t="shared" si="0"/>
        <v>0.1941414389018262</v>
      </c>
      <c r="K16" s="67" t="s">
        <v>167</v>
      </c>
      <c r="L16" s="66">
        <v>41214</v>
      </c>
      <c r="M16" s="14">
        <v>1</v>
      </c>
    </row>
    <row r="17" spans="2:13" s="13" customFormat="1" ht="22.5" customHeight="1" x14ac:dyDescent="0.45">
      <c r="B17" s="66">
        <v>41122</v>
      </c>
      <c r="C17" s="61" t="s">
        <v>175</v>
      </c>
      <c r="D17" s="61" t="s">
        <v>164</v>
      </c>
      <c r="E17" s="61">
        <v>64</v>
      </c>
      <c r="F17" s="64">
        <v>77.5</v>
      </c>
      <c r="G17" s="65">
        <v>17246</v>
      </c>
      <c r="H17" s="65">
        <v>18871</v>
      </c>
      <c r="I17" s="62">
        <f t="shared" si="1"/>
        <v>0.2109375</v>
      </c>
      <c r="J17" s="63">
        <f t="shared" si="0"/>
        <v>9.4224747767598288E-2</v>
      </c>
      <c r="K17" s="61" t="s">
        <v>174</v>
      </c>
      <c r="L17" s="66">
        <v>41183</v>
      </c>
      <c r="M17" s="14">
        <v>1</v>
      </c>
    </row>
    <row r="18" spans="2:13" s="13" customFormat="1" ht="22.5" customHeight="1" x14ac:dyDescent="0.45">
      <c r="B18" s="66">
        <v>41122</v>
      </c>
      <c r="C18" s="61" t="s">
        <v>185</v>
      </c>
      <c r="D18" s="61" t="s">
        <v>164</v>
      </c>
      <c r="E18" s="61">
        <v>360</v>
      </c>
      <c r="F18" s="64">
        <v>395</v>
      </c>
      <c r="G18" s="65">
        <v>17847</v>
      </c>
      <c r="H18" s="65">
        <v>19440</v>
      </c>
      <c r="I18" s="62">
        <f t="shared" si="1"/>
        <v>9.7222222222222224E-2</v>
      </c>
      <c r="J18" s="63">
        <f t="shared" si="0"/>
        <v>8.9258698940998485E-2</v>
      </c>
      <c r="K18" s="61" t="s">
        <v>172</v>
      </c>
      <c r="L18" s="66">
        <v>41244</v>
      </c>
      <c r="M18" s="14">
        <v>1</v>
      </c>
    </row>
    <row r="19" spans="2:13" s="13" customFormat="1" ht="22.5" customHeight="1" x14ac:dyDescent="0.45">
      <c r="B19" s="66">
        <v>41153</v>
      </c>
      <c r="C19" s="61" t="s">
        <v>186</v>
      </c>
      <c r="D19" s="61" t="s">
        <v>182</v>
      </c>
      <c r="E19" s="61">
        <v>735</v>
      </c>
      <c r="F19" s="64">
        <v>865</v>
      </c>
      <c r="G19" s="65">
        <v>17360</v>
      </c>
      <c r="H19" s="65">
        <v>18656</v>
      </c>
      <c r="I19" s="62">
        <f t="shared" si="1"/>
        <v>0.17687074829931973</v>
      </c>
      <c r="J19" s="63">
        <f t="shared" si="0"/>
        <v>7.4654377880184336E-2</v>
      </c>
      <c r="K19" s="61" t="s">
        <v>187</v>
      </c>
      <c r="L19" s="66">
        <v>41199</v>
      </c>
      <c r="M19" s="14">
        <v>1</v>
      </c>
    </row>
    <row r="20" spans="2:13" s="13" customFormat="1" ht="22.5" customHeight="1" x14ac:dyDescent="0.45">
      <c r="B20" s="66">
        <v>41214</v>
      </c>
      <c r="C20" s="61" t="s">
        <v>188</v>
      </c>
      <c r="D20" s="61" t="s">
        <v>182</v>
      </c>
      <c r="E20" s="61">
        <v>41.3</v>
      </c>
      <c r="F20" s="64">
        <v>47.6</v>
      </c>
      <c r="G20" s="65">
        <v>18755</v>
      </c>
      <c r="H20" s="65">
        <v>20101</v>
      </c>
      <c r="I20" s="62">
        <f t="shared" si="1"/>
        <v>0.15254237288135605</v>
      </c>
      <c r="J20" s="63">
        <f t="shared" si="0"/>
        <v>7.1767528659024263E-2</v>
      </c>
      <c r="K20" s="61" t="s">
        <v>189</v>
      </c>
      <c r="L20" s="66">
        <v>41294</v>
      </c>
      <c r="M20" s="14">
        <v>1</v>
      </c>
    </row>
    <row r="21" spans="2:13" s="13" customFormat="1" ht="22.5" customHeight="1" x14ac:dyDescent="0.45">
      <c r="B21" s="66">
        <v>41244</v>
      </c>
      <c r="C21" s="61" t="s">
        <v>190</v>
      </c>
      <c r="D21" s="61" t="s">
        <v>191</v>
      </c>
      <c r="E21" s="61">
        <v>215</v>
      </c>
      <c r="F21" s="64">
        <v>186</v>
      </c>
      <c r="G21" s="65">
        <v>19580</v>
      </c>
      <c r="H21" s="65">
        <v>19666</v>
      </c>
      <c r="I21" s="73">
        <f t="shared" si="1"/>
        <v>-0.13488372093023257</v>
      </c>
      <c r="J21" s="63">
        <f t="shared" si="0"/>
        <v>4.3922369765066393E-3</v>
      </c>
      <c r="K21" s="61" t="s">
        <v>192</v>
      </c>
      <c r="L21" s="66">
        <v>41266</v>
      </c>
      <c r="M21" s="14"/>
    </row>
    <row r="22" spans="2:13" s="13" customFormat="1" ht="22.5" customHeight="1" x14ac:dyDescent="0.45">
      <c r="B22" s="186" t="s">
        <v>193</v>
      </c>
      <c r="C22" s="187"/>
      <c r="D22" s="187"/>
      <c r="E22" s="187"/>
      <c r="F22" s="187"/>
      <c r="G22" s="187"/>
      <c r="H22" s="188"/>
      <c r="I22" s="62">
        <v>0.14949999999999999</v>
      </c>
      <c r="J22" s="63">
        <v>5.3900000000000003E-2</v>
      </c>
      <c r="K22" s="61"/>
      <c r="L22" s="66"/>
      <c r="M22" s="14"/>
    </row>
    <row r="23" spans="2:13" s="13" customFormat="1" ht="22.5" customHeight="1" x14ac:dyDescent="0.45">
      <c r="B23" s="66">
        <v>41275</v>
      </c>
      <c r="C23" s="61" t="s">
        <v>194</v>
      </c>
      <c r="D23" s="61" t="s">
        <v>182</v>
      </c>
      <c r="E23" s="61">
        <v>1365</v>
      </c>
      <c r="F23" s="64">
        <v>1505</v>
      </c>
      <c r="G23" s="65">
        <v>19978</v>
      </c>
      <c r="H23" s="65">
        <v>20250</v>
      </c>
      <c r="I23" s="62">
        <f t="shared" si="1"/>
        <v>0.10256410256410256</v>
      </c>
      <c r="J23" s="63">
        <f t="shared" si="0"/>
        <v>1.3614976474121533E-2</v>
      </c>
      <c r="K23" s="61" t="s">
        <v>172</v>
      </c>
      <c r="L23" s="66">
        <v>41395</v>
      </c>
      <c r="M23" s="14">
        <v>1</v>
      </c>
    </row>
    <row r="24" spans="2:13" s="13" customFormat="1" ht="22.5" customHeight="1" x14ac:dyDescent="0.45">
      <c r="B24" s="66">
        <v>41275</v>
      </c>
      <c r="C24" s="61" t="s">
        <v>195</v>
      </c>
      <c r="D24" s="61" t="s">
        <v>196</v>
      </c>
      <c r="E24" s="61">
        <v>214</v>
      </c>
      <c r="F24" s="64">
        <v>223</v>
      </c>
      <c r="G24" s="65">
        <v>20129</v>
      </c>
      <c r="H24" s="65">
        <v>19500</v>
      </c>
      <c r="I24" s="62">
        <f t="shared" si="1"/>
        <v>4.2056074766355138E-2</v>
      </c>
      <c r="J24" s="63">
        <f t="shared" si="0"/>
        <v>-3.1248447513537683E-2</v>
      </c>
      <c r="K24" s="61" t="s">
        <v>172</v>
      </c>
      <c r="L24" s="66">
        <v>41395</v>
      </c>
      <c r="M24" s="14"/>
    </row>
    <row r="25" spans="2:13" s="13" customFormat="1" ht="22.5" customHeight="1" x14ac:dyDescent="0.45">
      <c r="B25" s="66">
        <v>41334</v>
      </c>
      <c r="C25" s="61" t="s">
        <v>197</v>
      </c>
      <c r="D25" s="61" t="s">
        <v>191</v>
      </c>
      <c r="E25" s="61">
        <v>172</v>
      </c>
      <c r="F25" s="64">
        <v>197</v>
      </c>
      <c r="G25" s="65">
        <v>19570</v>
      </c>
      <c r="H25" s="65">
        <v>18731</v>
      </c>
      <c r="I25" s="62">
        <f t="shared" si="1"/>
        <v>0.14534883720930233</v>
      </c>
      <c r="J25" s="63">
        <f t="shared" si="0"/>
        <v>-4.2871742462953499E-2</v>
      </c>
      <c r="K25" s="61" t="s">
        <v>198</v>
      </c>
      <c r="L25" s="66">
        <v>41370</v>
      </c>
      <c r="M25" s="14">
        <v>1</v>
      </c>
    </row>
    <row r="26" spans="2:13" s="13" customFormat="1" ht="22.5" customHeight="1" x14ac:dyDescent="0.45">
      <c r="B26" s="66">
        <v>41334</v>
      </c>
      <c r="C26" s="61" t="s">
        <v>199</v>
      </c>
      <c r="D26" s="61" t="s">
        <v>164</v>
      </c>
      <c r="E26" s="61">
        <v>60</v>
      </c>
      <c r="F26" s="64">
        <v>103</v>
      </c>
      <c r="G26" s="65">
        <v>18875</v>
      </c>
      <c r="H26" s="65">
        <v>25550</v>
      </c>
      <c r="I26" s="62">
        <f t="shared" si="1"/>
        <v>0.71666666666666667</v>
      </c>
      <c r="J26" s="63">
        <f t="shared" si="0"/>
        <v>0.35364238410596027</v>
      </c>
      <c r="K26" s="61" t="s">
        <v>200</v>
      </c>
      <c r="L26" s="66">
        <v>41730</v>
      </c>
      <c r="M26" s="14">
        <v>1</v>
      </c>
    </row>
    <row r="27" spans="2:13" s="13" customFormat="1" ht="22.5" customHeight="1" x14ac:dyDescent="0.45">
      <c r="B27" s="66">
        <v>41365</v>
      </c>
      <c r="C27" s="61" t="s">
        <v>201</v>
      </c>
      <c r="D27" s="61" t="s">
        <v>191</v>
      </c>
      <c r="E27" s="61">
        <v>137</v>
      </c>
      <c r="F27" s="64">
        <v>112</v>
      </c>
      <c r="G27" s="65">
        <v>19016</v>
      </c>
      <c r="H27" s="65">
        <v>18719</v>
      </c>
      <c r="I27" s="73">
        <f t="shared" si="1"/>
        <v>-0.18248175182481752</v>
      </c>
      <c r="J27" s="63">
        <f t="shared" si="0"/>
        <v>-1.5618426588136307E-2</v>
      </c>
      <c r="K27" s="61" t="s">
        <v>174</v>
      </c>
      <c r="L27" s="66">
        <v>41426</v>
      </c>
      <c r="M27" s="14"/>
    </row>
    <row r="28" spans="2:13" s="13" customFormat="1" ht="22.5" customHeight="1" x14ac:dyDescent="0.45">
      <c r="B28" s="66">
        <v>41395</v>
      </c>
      <c r="C28" s="61" t="s">
        <v>202</v>
      </c>
      <c r="D28" s="61" t="s">
        <v>191</v>
      </c>
      <c r="E28" s="61">
        <v>73</v>
      </c>
      <c r="F28" s="64">
        <v>83.5</v>
      </c>
      <c r="G28" s="65">
        <v>19722</v>
      </c>
      <c r="H28" s="65">
        <v>18774</v>
      </c>
      <c r="I28" s="62">
        <f t="shared" si="1"/>
        <v>0.14383561643835616</v>
      </c>
      <c r="J28" s="63">
        <f t="shared" si="0"/>
        <v>-4.8068147246729538E-2</v>
      </c>
      <c r="K28" s="61" t="s">
        <v>203</v>
      </c>
      <c r="L28" s="66">
        <v>41436</v>
      </c>
      <c r="M28" s="14">
        <v>1</v>
      </c>
    </row>
    <row r="29" spans="2:13" s="13" customFormat="1" ht="22.5" customHeight="1" x14ac:dyDescent="0.45">
      <c r="B29" s="66">
        <v>41426</v>
      </c>
      <c r="C29" s="61" t="s">
        <v>204</v>
      </c>
      <c r="D29" s="61" t="s">
        <v>205</v>
      </c>
      <c r="E29" s="61">
        <v>10.55</v>
      </c>
      <c r="F29" s="64">
        <v>12.4</v>
      </c>
      <c r="G29" s="65">
        <v>18541</v>
      </c>
      <c r="H29" s="65">
        <v>22702</v>
      </c>
      <c r="I29" s="62">
        <f t="shared" si="1"/>
        <v>0.17535545023696678</v>
      </c>
      <c r="J29" s="63">
        <f t="shared" si="0"/>
        <v>0.22442155223558599</v>
      </c>
      <c r="K29" s="61" t="s">
        <v>206</v>
      </c>
      <c r="L29" s="66">
        <v>41730</v>
      </c>
      <c r="M29" s="14">
        <v>1</v>
      </c>
    </row>
    <row r="30" spans="2:13" s="13" customFormat="1" ht="22.5" customHeight="1" x14ac:dyDescent="0.45">
      <c r="B30" s="66">
        <v>41456</v>
      </c>
      <c r="C30" s="61" t="s">
        <v>80</v>
      </c>
      <c r="D30" s="61" t="s">
        <v>207</v>
      </c>
      <c r="E30" s="61">
        <v>230</v>
      </c>
      <c r="F30" s="64">
        <v>257</v>
      </c>
      <c r="G30" s="65">
        <v>20150</v>
      </c>
      <c r="H30" s="65">
        <v>18558</v>
      </c>
      <c r="I30" s="62">
        <f t="shared" si="1"/>
        <v>0.11739130434782609</v>
      </c>
      <c r="J30" s="63">
        <f t="shared" si="0"/>
        <v>-7.9007444168734495E-2</v>
      </c>
      <c r="K30" s="61" t="s">
        <v>208</v>
      </c>
      <c r="L30" s="66">
        <v>41495</v>
      </c>
      <c r="M30" s="14">
        <v>1</v>
      </c>
    </row>
    <row r="31" spans="2:13" s="13" customFormat="1" ht="22.5" customHeight="1" x14ac:dyDescent="0.45">
      <c r="B31" s="66">
        <v>41518</v>
      </c>
      <c r="C31" s="61" t="s">
        <v>209</v>
      </c>
      <c r="D31" s="61" t="s">
        <v>210</v>
      </c>
      <c r="E31" s="61">
        <v>33.5</v>
      </c>
      <c r="F31" s="64">
        <v>39.5</v>
      </c>
      <c r="G31" s="65">
        <v>19742</v>
      </c>
      <c r="H31" s="65">
        <v>20635</v>
      </c>
      <c r="I31" s="62">
        <f t="shared" si="1"/>
        <v>0.17910447761194029</v>
      </c>
      <c r="J31" s="63">
        <f t="shared" si="0"/>
        <v>4.5233512308783308E-2</v>
      </c>
      <c r="K31" s="61" t="s">
        <v>174</v>
      </c>
      <c r="L31" s="66">
        <v>41579</v>
      </c>
      <c r="M31" s="14">
        <v>1</v>
      </c>
    </row>
    <row r="32" spans="2:13" s="13" customFormat="1" ht="22.5" customHeight="1" x14ac:dyDescent="0.45">
      <c r="B32" s="66">
        <v>41518</v>
      </c>
      <c r="C32" s="61" t="s">
        <v>211</v>
      </c>
      <c r="D32" s="61" t="s">
        <v>212</v>
      </c>
      <c r="E32" s="61">
        <v>337</v>
      </c>
      <c r="F32" s="64">
        <v>362</v>
      </c>
      <c r="G32" s="65">
        <v>19727</v>
      </c>
      <c r="H32" s="65">
        <v>21170</v>
      </c>
      <c r="I32" s="62">
        <f t="shared" si="1"/>
        <v>7.418397626112759E-2</v>
      </c>
      <c r="J32" s="63">
        <f t="shared" si="0"/>
        <v>7.3148476707051255E-2</v>
      </c>
      <c r="K32" s="61" t="s">
        <v>170</v>
      </c>
      <c r="L32" s="66">
        <v>41609</v>
      </c>
      <c r="M32" s="14">
        <v>1</v>
      </c>
    </row>
    <row r="33" spans="2:13" s="13" customFormat="1" ht="22.5" customHeight="1" x14ac:dyDescent="0.45">
      <c r="B33" s="66">
        <v>41548</v>
      </c>
      <c r="C33" s="61" t="s">
        <v>213</v>
      </c>
      <c r="D33" s="61" t="s">
        <v>191</v>
      </c>
      <c r="E33" s="61">
        <v>52.5</v>
      </c>
      <c r="F33" s="64">
        <v>66</v>
      </c>
      <c r="G33" s="65">
        <v>19985</v>
      </c>
      <c r="H33" s="65">
        <v>20217</v>
      </c>
      <c r="I33" s="62">
        <f t="shared" si="1"/>
        <v>0.25714285714285712</v>
      </c>
      <c r="J33" s="63">
        <f t="shared" si="0"/>
        <v>1.1608706529897423E-2</v>
      </c>
      <c r="K33" s="61" t="s">
        <v>214</v>
      </c>
      <c r="L33" s="66">
        <v>41594</v>
      </c>
      <c r="M33" s="14">
        <v>1</v>
      </c>
    </row>
    <row r="34" spans="2:13" s="13" customFormat="1" ht="22.5" customHeight="1" x14ac:dyDescent="0.45">
      <c r="B34" s="66">
        <v>41579</v>
      </c>
      <c r="C34" s="61" t="s">
        <v>215</v>
      </c>
      <c r="D34" s="61" t="s">
        <v>191</v>
      </c>
      <c r="E34" s="61">
        <v>330</v>
      </c>
      <c r="F34" s="64">
        <v>397</v>
      </c>
      <c r="G34" s="65">
        <v>20425</v>
      </c>
      <c r="H34" s="65">
        <v>20890</v>
      </c>
      <c r="I34" s="62">
        <f t="shared" si="1"/>
        <v>0.20303030303030303</v>
      </c>
      <c r="J34" s="63">
        <f t="shared" si="0"/>
        <v>2.2766217870257038E-2</v>
      </c>
      <c r="K34" s="61" t="s">
        <v>216</v>
      </c>
      <c r="L34" s="66">
        <v>41616</v>
      </c>
      <c r="M34" s="14">
        <v>1</v>
      </c>
    </row>
    <row r="35" spans="2:13" s="13" customFormat="1" ht="22.5" customHeight="1" x14ac:dyDescent="0.45">
      <c r="B35" s="66">
        <v>41597</v>
      </c>
      <c r="C35" s="61" t="s">
        <v>217</v>
      </c>
      <c r="D35" s="61" t="s">
        <v>191</v>
      </c>
      <c r="E35" s="61">
        <v>107</v>
      </c>
      <c r="F35" s="64">
        <v>215</v>
      </c>
      <c r="G35" s="65">
        <v>20875</v>
      </c>
      <c r="H35" s="65">
        <v>25580</v>
      </c>
      <c r="I35" s="62">
        <f t="shared" si="1"/>
        <v>1.0093457943925233</v>
      </c>
      <c r="J35" s="63">
        <f t="shared" si="0"/>
        <v>0.22538922155688623</v>
      </c>
      <c r="K35" s="61" t="s">
        <v>218</v>
      </c>
      <c r="L35" s="66">
        <v>41809</v>
      </c>
      <c r="M35" s="14">
        <v>1</v>
      </c>
    </row>
    <row r="36" spans="2:13" s="13" customFormat="1" ht="22.5" customHeight="1" x14ac:dyDescent="0.45">
      <c r="B36" s="186" t="s">
        <v>71</v>
      </c>
      <c r="C36" s="187"/>
      <c r="D36" s="187"/>
      <c r="E36" s="187"/>
      <c r="F36" s="187"/>
      <c r="G36" s="187"/>
      <c r="H36" s="188"/>
      <c r="I36" s="62">
        <v>0.22950000000000001</v>
      </c>
      <c r="J36" s="63">
        <v>5.79E-2</v>
      </c>
      <c r="K36" s="61"/>
      <c r="L36" s="66"/>
      <c r="M36" s="14"/>
    </row>
    <row r="37" spans="2:13" s="13" customFormat="1" ht="22.5" customHeight="1" x14ac:dyDescent="0.45">
      <c r="B37" s="66">
        <v>41659</v>
      </c>
      <c r="C37" s="61" t="s">
        <v>219</v>
      </c>
      <c r="D37" s="61" t="s">
        <v>191</v>
      </c>
      <c r="E37" s="61">
        <v>54</v>
      </c>
      <c r="F37" s="64">
        <v>58.5</v>
      </c>
      <c r="G37" s="65">
        <v>21251</v>
      </c>
      <c r="H37" s="65">
        <v>22055</v>
      </c>
      <c r="I37" s="62">
        <f t="shared" si="1"/>
        <v>8.3333333333333329E-2</v>
      </c>
      <c r="J37" s="63">
        <f t="shared" si="0"/>
        <v>3.7833513717001555E-2</v>
      </c>
      <c r="K37" s="61" t="s">
        <v>174</v>
      </c>
      <c r="L37" s="66">
        <v>41718</v>
      </c>
      <c r="M37" s="14">
        <v>1</v>
      </c>
    </row>
    <row r="38" spans="2:13" s="13" customFormat="1" ht="22.5" customHeight="1" x14ac:dyDescent="0.45">
      <c r="B38" s="66">
        <v>41679</v>
      </c>
      <c r="C38" s="61" t="s">
        <v>220</v>
      </c>
      <c r="D38" s="61" t="s">
        <v>191</v>
      </c>
      <c r="E38" s="61">
        <v>105</v>
      </c>
      <c r="F38" s="64">
        <v>132</v>
      </c>
      <c r="G38" s="65">
        <v>20400</v>
      </c>
      <c r="H38" s="65">
        <v>24556</v>
      </c>
      <c r="I38" s="62">
        <f t="shared" si="1"/>
        <v>0.25714285714285712</v>
      </c>
      <c r="J38" s="63">
        <f t="shared" si="0"/>
        <v>0.20372549019607844</v>
      </c>
      <c r="K38" s="61" t="s">
        <v>170</v>
      </c>
      <c r="L38" s="66">
        <v>41787</v>
      </c>
      <c r="M38" s="14">
        <v>1</v>
      </c>
    </row>
    <row r="39" spans="2:13" s="13" customFormat="1" ht="22.5" customHeight="1" x14ac:dyDescent="0.45">
      <c r="B39" s="66">
        <v>41724</v>
      </c>
      <c r="C39" s="61" t="s">
        <v>221</v>
      </c>
      <c r="D39" s="61" t="s">
        <v>222</v>
      </c>
      <c r="E39" s="61">
        <v>183</v>
      </c>
      <c r="F39" s="64">
        <v>199</v>
      </c>
      <c r="G39" s="65">
        <v>22214</v>
      </c>
      <c r="H39" s="65">
        <v>24500</v>
      </c>
      <c r="I39" s="62">
        <f t="shared" si="1"/>
        <v>8.7431693989071038E-2</v>
      </c>
      <c r="J39" s="63">
        <f t="shared" si="0"/>
        <v>0.1029080759881156</v>
      </c>
      <c r="K39" s="61" t="s">
        <v>170</v>
      </c>
      <c r="L39" s="66">
        <v>41816</v>
      </c>
      <c r="M39" s="14">
        <v>1</v>
      </c>
    </row>
    <row r="40" spans="2:13" s="13" customFormat="1" ht="22.5" customHeight="1" x14ac:dyDescent="0.45">
      <c r="B40" s="66">
        <v>41747</v>
      </c>
      <c r="C40" s="61" t="s">
        <v>223</v>
      </c>
      <c r="D40" s="61" t="s">
        <v>191</v>
      </c>
      <c r="E40" s="61">
        <v>1220</v>
      </c>
      <c r="F40" s="64">
        <v>1584</v>
      </c>
      <c r="G40" s="65">
        <v>22445</v>
      </c>
      <c r="H40" s="65">
        <v>25521</v>
      </c>
      <c r="I40" s="62">
        <f t="shared" si="1"/>
        <v>0.29836065573770493</v>
      </c>
      <c r="J40" s="63">
        <f t="shared" si="0"/>
        <v>0.13704611271998218</v>
      </c>
      <c r="K40" s="61" t="s">
        <v>224</v>
      </c>
      <c r="L40" s="66">
        <v>41807</v>
      </c>
      <c r="M40" s="14">
        <v>1</v>
      </c>
    </row>
    <row r="41" spans="2:13" s="13" customFormat="1" ht="22.5" customHeight="1" x14ac:dyDescent="0.45">
      <c r="B41" s="66">
        <v>41821</v>
      </c>
      <c r="C41" s="61" t="s">
        <v>225</v>
      </c>
      <c r="D41" s="61" t="s">
        <v>191</v>
      </c>
      <c r="E41" s="61">
        <v>109</v>
      </c>
      <c r="F41" s="64">
        <v>131</v>
      </c>
      <c r="G41" s="65">
        <v>25516</v>
      </c>
      <c r="H41" s="65">
        <v>26425</v>
      </c>
      <c r="I41" s="62">
        <f t="shared" si="1"/>
        <v>0.20183486238532111</v>
      </c>
      <c r="J41" s="63">
        <f t="shared" si="0"/>
        <v>3.5624706066781628E-2</v>
      </c>
      <c r="K41" s="61" t="s">
        <v>226</v>
      </c>
      <c r="L41" s="66">
        <v>42167</v>
      </c>
      <c r="M41" s="14">
        <v>1</v>
      </c>
    </row>
    <row r="42" spans="2:13" s="13" customFormat="1" ht="22.5" customHeight="1" x14ac:dyDescent="0.45">
      <c r="B42" s="66">
        <v>41931</v>
      </c>
      <c r="C42" s="61" t="s">
        <v>215</v>
      </c>
      <c r="D42" s="61" t="s">
        <v>191</v>
      </c>
      <c r="E42" s="61">
        <v>430</v>
      </c>
      <c r="F42" s="64">
        <v>395</v>
      </c>
      <c r="G42" s="65">
        <v>26430</v>
      </c>
      <c r="H42" s="65">
        <v>26575</v>
      </c>
      <c r="I42" s="73">
        <f t="shared" si="1"/>
        <v>-8.1395348837209308E-2</v>
      </c>
      <c r="J42" s="63">
        <f t="shared" si="0"/>
        <v>5.4861899356791529E-3</v>
      </c>
      <c r="K42" s="61" t="s">
        <v>227</v>
      </c>
      <c r="L42" s="66">
        <v>41933</v>
      </c>
      <c r="M42" s="14"/>
    </row>
    <row r="43" spans="2:13" s="13" customFormat="1" ht="22.5" customHeight="1" x14ac:dyDescent="0.45">
      <c r="B43" s="74">
        <v>41942</v>
      </c>
      <c r="C43" s="75" t="s">
        <v>228</v>
      </c>
      <c r="D43" s="75" t="s">
        <v>191</v>
      </c>
      <c r="E43" s="75">
        <v>275</v>
      </c>
      <c r="F43" s="76">
        <v>320</v>
      </c>
      <c r="G43" s="77">
        <v>27866</v>
      </c>
      <c r="H43" s="77">
        <v>29136</v>
      </c>
      <c r="I43" s="62">
        <f t="shared" si="1"/>
        <v>0.16363636363636364</v>
      </c>
      <c r="J43" s="78">
        <f t="shared" si="0"/>
        <v>4.557525299648317E-2</v>
      </c>
      <c r="K43" s="75" t="s">
        <v>229</v>
      </c>
      <c r="L43" s="74">
        <v>42050</v>
      </c>
      <c r="M43" s="14">
        <v>1</v>
      </c>
    </row>
    <row r="44" spans="2:13" s="13" customFormat="1" ht="22.5" customHeight="1" x14ac:dyDescent="0.45">
      <c r="B44" s="179" t="s">
        <v>71</v>
      </c>
      <c r="C44" s="180"/>
      <c r="D44" s="180"/>
      <c r="E44" s="180"/>
      <c r="F44" s="180"/>
      <c r="G44" s="180"/>
      <c r="H44" s="181"/>
      <c r="I44" s="62">
        <v>0.14430000000000001</v>
      </c>
      <c r="J44" s="78">
        <v>8.1199999999999994E-2</v>
      </c>
      <c r="K44" s="75"/>
      <c r="L44" s="74"/>
      <c r="M44" s="14"/>
    </row>
    <row r="45" spans="2:13" s="13" customFormat="1" ht="22.5" customHeight="1" x14ac:dyDescent="0.45">
      <c r="B45" s="74">
        <v>42005</v>
      </c>
      <c r="C45" s="75" t="s">
        <v>230</v>
      </c>
      <c r="D45" s="75" t="s">
        <v>191</v>
      </c>
      <c r="E45" s="75">
        <v>62</v>
      </c>
      <c r="F45" s="76">
        <v>90</v>
      </c>
      <c r="G45" s="77">
        <v>27507</v>
      </c>
      <c r="H45" s="77">
        <v>27177</v>
      </c>
      <c r="I45" s="62">
        <f t="shared" si="1"/>
        <v>0.45161290322580644</v>
      </c>
      <c r="J45" s="78">
        <f t="shared" si="0"/>
        <v>-1.1996946231868252E-2</v>
      </c>
      <c r="K45" s="75" t="s">
        <v>172</v>
      </c>
      <c r="L45" s="74">
        <v>42121</v>
      </c>
      <c r="M45" s="14">
        <v>1</v>
      </c>
    </row>
    <row r="46" spans="2:13" s="13" customFormat="1" ht="22.5" customHeight="1" x14ac:dyDescent="0.45">
      <c r="B46" s="74">
        <v>42156</v>
      </c>
      <c r="C46" s="75" t="s">
        <v>231</v>
      </c>
      <c r="D46" s="75" t="s">
        <v>164</v>
      </c>
      <c r="E46" s="75">
        <v>169</v>
      </c>
      <c r="F46" s="76">
        <v>198.5</v>
      </c>
      <c r="G46" s="77">
        <v>27828</v>
      </c>
      <c r="H46" s="77">
        <v>26667</v>
      </c>
      <c r="I46" s="62">
        <f t="shared" si="1"/>
        <v>0.17455621301775148</v>
      </c>
      <c r="J46" s="78">
        <f t="shared" si="0"/>
        <v>-4.1720569210866754E-2</v>
      </c>
      <c r="K46" s="75" t="s">
        <v>232</v>
      </c>
      <c r="L46" s="74">
        <v>42522</v>
      </c>
      <c r="M46" s="14"/>
    </row>
    <row r="47" spans="2:13" s="13" customFormat="1" ht="30.75" customHeight="1" x14ac:dyDescent="0.45">
      <c r="B47" s="74">
        <v>42211</v>
      </c>
      <c r="C47" s="75" t="s">
        <v>233</v>
      </c>
      <c r="D47" s="75" t="s">
        <v>234</v>
      </c>
      <c r="E47" s="75">
        <v>855</v>
      </c>
      <c r="F47" s="76">
        <v>760</v>
      </c>
      <c r="G47" s="77">
        <v>28112</v>
      </c>
      <c r="H47" s="77">
        <v>27145</v>
      </c>
      <c r="I47" s="62">
        <f t="shared" si="1"/>
        <v>-0.1111111111111111</v>
      </c>
      <c r="J47" s="78">
        <f t="shared" si="0"/>
        <v>-3.4398121798520205E-2</v>
      </c>
      <c r="K47" s="75" t="s">
        <v>235</v>
      </c>
      <c r="L47" s="74">
        <v>42639</v>
      </c>
      <c r="M47" s="14"/>
    </row>
    <row r="48" spans="2:13" s="13" customFormat="1" ht="22.5" customHeight="1" x14ac:dyDescent="0.45">
      <c r="B48" s="179" t="s">
        <v>193</v>
      </c>
      <c r="C48" s="180"/>
      <c r="D48" s="180"/>
      <c r="E48" s="180"/>
      <c r="F48" s="180"/>
      <c r="G48" s="180"/>
      <c r="H48" s="181"/>
      <c r="I48" s="62">
        <v>0.17169999999999999</v>
      </c>
      <c r="J48" s="78">
        <v>-2.9399999999999999E-2</v>
      </c>
      <c r="K48" s="75"/>
      <c r="L48" s="74"/>
      <c r="M48" s="14"/>
    </row>
    <row r="49" spans="2:13" s="13" customFormat="1" ht="22.5" customHeight="1" x14ac:dyDescent="0.45">
      <c r="B49" s="74">
        <v>42381</v>
      </c>
      <c r="C49" s="75" t="s">
        <v>236</v>
      </c>
      <c r="D49" s="75" t="s">
        <v>237</v>
      </c>
      <c r="E49" s="75">
        <v>20.7</v>
      </c>
      <c r="F49" s="76">
        <v>3.24</v>
      </c>
      <c r="G49" s="77">
        <v>24682</v>
      </c>
      <c r="H49" s="77">
        <v>40738</v>
      </c>
      <c r="I49" s="62">
        <f t="shared" si="1"/>
        <v>-0.84347826086956523</v>
      </c>
      <c r="J49" s="78">
        <f t="shared" si="0"/>
        <v>0.65051454501255979</v>
      </c>
      <c r="K49" s="79" t="s">
        <v>238</v>
      </c>
      <c r="L49" s="126">
        <v>43852</v>
      </c>
      <c r="M49" s="14"/>
    </row>
    <row r="50" spans="2:13" s="13" customFormat="1" ht="22.5" customHeight="1" x14ac:dyDescent="0.45">
      <c r="B50" s="74">
        <v>42502</v>
      </c>
      <c r="C50" s="75" t="s">
        <v>239</v>
      </c>
      <c r="D50" s="75" t="s">
        <v>240</v>
      </c>
      <c r="E50" s="75">
        <v>79.5</v>
      </c>
      <c r="F50" s="76">
        <v>93</v>
      </c>
      <c r="G50" s="77">
        <v>25790</v>
      </c>
      <c r="H50" s="77">
        <v>27990</v>
      </c>
      <c r="I50" s="62">
        <f t="shared" si="1"/>
        <v>0.16981132075471697</v>
      </c>
      <c r="J50" s="78">
        <f t="shared" si="0"/>
        <v>8.5304381543233818E-2</v>
      </c>
      <c r="K50" s="75" t="s">
        <v>170</v>
      </c>
      <c r="L50" s="74">
        <v>42605</v>
      </c>
      <c r="M50" s="14">
        <v>1</v>
      </c>
    </row>
    <row r="51" spans="2:13" s="13" customFormat="1" ht="22.5" customHeight="1" x14ac:dyDescent="0.45">
      <c r="B51" s="74">
        <v>42589</v>
      </c>
      <c r="C51" s="75" t="s">
        <v>241</v>
      </c>
      <c r="D51" s="75" t="s">
        <v>164</v>
      </c>
      <c r="E51" s="75">
        <v>119</v>
      </c>
      <c r="F51" s="76">
        <v>150</v>
      </c>
      <c r="G51" s="77">
        <v>28078</v>
      </c>
      <c r="H51" s="77">
        <v>28142</v>
      </c>
      <c r="I51" s="62">
        <f t="shared" si="1"/>
        <v>0.26050420168067229</v>
      </c>
      <c r="J51" s="78">
        <f t="shared" si="0"/>
        <v>2.2793646271101931E-3</v>
      </c>
      <c r="K51" s="75" t="s">
        <v>242</v>
      </c>
      <c r="L51" s="74">
        <v>42767</v>
      </c>
      <c r="M51" s="14">
        <v>1</v>
      </c>
    </row>
    <row r="52" spans="2:13" s="13" customFormat="1" ht="22.5" customHeight="1" x14ac:dyDescent="0.45">
      <c r="B52" s="74">
        <v>42655</v>
      </c>
      <c r="C52" s="75" t="s">
        <v>243</v>
      </c>
      <c r="D52" s="75" t="s">
        <v>212</v>
      </c>
      <c r="E52" s="75">
        <v>1386</v>
      </c>
      <c r="F52" s="76">
        <v>1500</v>
      </c>
      <c r="G52" s="77">
        <v>28082</v>
      </c>
      <c r="H52" s="77">
        <v>28142</v>
      </c>
      <c r="I52" s="62">
        <f t="shared" si="1"/>
        <v>8.2251082251082255E-2</v>
      </c>
      <c r="J52" s="78">
        <f t="shared" si="0"/>
        <v>2.1365999572680009E-3</v>
      </c>
      <c r="K52" s="75" t="s">
        <v>229</v>
      </c>
      <c r="L52" s="74">
        <v>42767</v>
      </c>
      <c r="M52" s="14">
        <v>1</v>
      </c>
    </row>
    <row r="53" spans="2:13" s="13" customFormat="1" ht="22.5" customHeight="1" x14ac:dyDescent="0.45">
      <c r="B53" s="179" t="s">
        <v>193</v>
      </c>
      <c r="C53" s="180"/>
      <c r="D53" s="180"/>
      <c r="E53" s="180"/>
      <c r="F53" s="180"/>
      <c r="G53" s="180"/>
      <c r="H53" s="181"/>
      <c r="I53" s="62">
        <v>-8.2699999999999996E-2</v>
      </c>
      <c r="J53" s="78">
        <v>0.18509999999999999</v>
      </c>
      <c r="K53" s="75"/>
      <c r="L53" s="74"/>
      <c r="M53" s="14"/>
    </row>
    <row r="54" spans="2:13" s="13" customFormat="1" ht="22.5" customHeight="1" x14ac:dyDescent="0.45">
      <c r="B54" s="74">
        <v>42745</v>
      </c>
      <c r="C54" s="75" t="s">
        <v>244</v>
      </c>
      <c r="D54" s="75" t="s">
        <v>212</v>
      </c>
      <c r="E54" s="75">
        <v>177</v>
      </c>
      <c r="F54" s="76">
        <v>192</v>
      </c>
      <c r="G54" s="77">
        <v>26899</v>
      </c>
      <c r="H54" s="77">
        <v>29620</v>
      </c>
      <c r="I54" s="62">
        <f t="shared" si="1"/>
        <v>8.4745762711864403E-2</v>
      </c>
      <c r="J54" s="78">
        <f t="shared" si="0"/>
        <v>0.10115617680954682</v>
      </c>
      <c r="K54" s="75" t="s">
        <v>245</v>
      </c>
      <c r="L54" s="74">
        <v>42826</v>
      </c>
      <c r="M54" s="14">
        <v>1</v>
      </c>
    </row>
    <row r="55" spans="2:13" s="13" customFormat="1" ht="22.5" customHeight="1" x14ac:dyDescent="0.45">
      <c r="B55" s="74">
        <v>42768</v>
      </c>
      <c r="C55" s="75" t="s">
        <v>246</v>
      </c>
      <c r="D55" s="75" t="s">
        <v>212</v>
      </c>
      <c r="E55" s="75">
        <v>564</v>
      </c>
      <c r="F55" s="76">
        <v>635</v>
      </c>
      <c r="G55" s="77">
        <v>28226</v>
      </c>
      <c r="H55" s="77">
        <v>31309</v>
      </c>
      <c r="I55" s="62">
        <f t="shared" si="1"/>
        <v>0.12588652482269502</v>
      </c>
      <c r="J55" s="78">
        <f t="shared" si="0"/>
        <v>0.10922553673917665</v>
      </c>
      <c r="K55" s="75" t="s">
        <v>172</v>
      </c>
      <c r="L55" s="74">
        <v>42885</v>
      </c>
      <c r="M55" s="14">
        <v>1</v>
      </c>
    </row>
    <row r="56" spans="2:13" s="13" customFormat="1" ht="22.5" customHeight="1" x14ac:dyDescent="0.45">
      <c r="B56" s="74">
        <v>42793</v>
      </c>
      <c r="C56" s="75" t="s">
        <v>247</v>
      </c>
      <c r="D56" s="75" t="s">
        <v>212</v>
      </c>
      <c r="E56" s="75">
        <v>2489</v>
      </c>
      <c r="F56" s="76">
        <v>2850</v>
      </c>
      <c r="G56" s="77">
        <v>28812</v>
      </c>
      <c r="H56" s="77">
        <v>31056</v>
      </c>
      <c r="I56" s="62">
        <f t="shared" si="1"/>
        <v>0.14503816793893129</v>
      </c>
      <c r="J56" s="78">
        <f t="shared" si="0"/>
        <v>7.7884214910453983E-2</v>
      </c>
      <c r="K56" s="75" t="s">
        <v>172</v>
      </c>
      <c r="L56" s="74">
        <v>42892</v>
      </c>
      <c r="M56" s="14">
        <v>1</v>
      </c>
    </row>
    <row r="57" spans="2:13" s="13" customFormat="1" ht="22.5" customHeight="1" x14ac:dyDescent="0.45">
      <c r="B57" s="74">
        <v>42830</v>
      </c>
      <c r="C57" s="75" t="s">
        <v>248</v>
      </c>
      <c r="D57" s="75" t="s">
        <v>212</v>
      </c>
      <c r="E57" s="75">
        <v>851</v>
      </c>
      <c r="F57" s="76">
        <v>945</v>
      </c>
      <c r="G57" s="77">
        <v>29974</v>
      </c>
      <c r="H57" s="77">
        <v>31360</v>
      </c>
      <c r="I57" s="62">
        <f t="shared" si="1"/>
        <v>0.11045828437132785</v>
      </c>
      <c r="J57" s="78">
        <f t="shared" si="0"/>
        <v>4.6240074731433913E-2</v>
      </c>
      <c r="K57" s="75" t="s">
        <v>170</v>
      </c>
      <c r="L57" s="74">
        <v>42925</v>
      </c>
      <c r="M57" s="14">
        <v>1</v>
      </c>
    </row>
    <row r="58" spans="2:13" s="13" customFormat="1" ht="22.5" customHeight="1" x14ac:dyDescent="0.45">
      <c r="B58" s="74">
        <v>42916</v>
      </c>
      <c r="C58" s="75" t="s">
        <v>249</v>
      </c>
      <c r="D58" s="75" t="s">
        <v>212</v>
      </c>
      <c r="E58" s="75">
        <v>529</v>
      </c>
      <c r="F58" s="76">
        <v>518.5</v>
      </c>
      <c r="G58" s="77">
        <v>30921</v>
      </c>
      <c r="H58" s="77">
        <v>32390</v>
      </c>
      <c r="I58" s="62">
        <f t="shared" si="1"/>
        <v>-1.9848771266540641E-2</v>
      </c>
      <c r="J58" s="78">
        <f t="shared" si="0"/>
        <v>4.7508165971346335E-2</v>
      </c>
      <c r="K58" s="75" t="s">
        <v>172</v>
      </c>
      <c r="L58" s="74">
        <v>43029</v>
      </c>
      <c r="M58" s="14"/>
    </row>
    <row r="59" spans="2:13" s="13" customFormat="1" ht="22.5" customHeight="1" x14ac:dyDescent="0.45">
      <c r="B59" s="74">
        <v>42937</v>
      </c>
      <c r="C59" s="75" t="s">
        <v>250</v>
      </c>
      <c r="D59" s="75" t="s">
        <v>212</v>
      </c>
      <c r="E59" s="75">
        <v>286</v>
      </c>
      <c r="F59" s="76">
        <v>319.87</v>
      </c>
      <c r="G59" s="77">
        <v>32029</v>
      </c>
      <c r="H59" s="77">
        <v>33940</v>
      </c>
      <c r="I59" s="62">
        <f t="shared" si="1"/>
        <v>0.11842657342657344</v>
      </c>
      <c r="J59" s="78">
        <f t="shared" si="0"/>
        <v>5.9664678884760687E-2</v>
      </c>
      <c r="K59" s="75" t="s">
        <v>251</v>
      </c>
      <c r="L59" s="74">
        <v>43094</v>
      </c>
      <c r="M59" s="14">
        <v>1</v>
      </c>
    </row>
    <row r="60" spans="2:13" s="13" customFormat="1" ht="22.5" customHeight="1" x14ac:dyDescent="0.45">
      <c r="B60" s="74">
        <v>42969</v>
      </c>
      <c r="C60" s="75" t="s">
        <v>252</v>
      </c>
      <c r="D60" s="75" t="s">
        <v>212</v>
      </c>
      <c r="E60" s="75">
        <v>877</v>
      </c>
      <c r="F60" s="76">
        <v>1073.7</v>
      </c>
      <c r="G60" s="77">
        <v>31292</v>
      </c>
      <c r="H60" s="77">
        <v>33940</v>
      </c>
      <c r="I60" s="62">
        <f t="shared" si="1"/>
        <v>0.22428734321550747</v>
      </c>
      <c r="J60" s="78">
        <f t="shared" si="0"/>
        <v>8.4622267672248494E-2</v>
      </c>
      <c r="K60" s="75" t="s">
        <v>172</v>
      </c>
      <c r="L60" s="74">
        <v>43094</v>
      </c>
      <c r="M60" s="14">
        <v>1</v>
      </c>
    </row>
    <row r="61" spans="2:13" s="13" customFormat="1" ht="22.5" customHeight="1" x14ac:dyDescent="0.45">
      <c r="B61" s="74">
        <v>43043</v>
      </c>
      <c r="C61" s="75" t="s">
        <v>253</v>
      </c>
      <c r="D61" s="75" t="s">
        <v>191</v>
      </c>
      <c r="E61" s="75">
        <v>285</v>
      </c>
      <c r="F61" s="76">
        <v>418</v>
      </c>
      <c r="G61" s="77">
        <v>33685</v>
      </c>
      <c r="H61" s="77">
        <v>36050</v>
      </c>
      <c r="I61" s="62">
        <f t="shared" si="1"/>
        <v>0.46666666666666667</v>
      </c>
      <c r="J61" s="78">
        <f t="shared" si="0"/>
        <v>7.0209291969719465E-2</v>
      </c>
      <c r="K61" s="75" t="s">
        <v>170</v>
      </c>
      <c r="L61" s="74">
        <v>43128</v>
      </c>
      <c r="M61" s="14">
        <v>1</v>
      </c>
    </row>
    <row r="62" spans="2:13" s="13" customFormat="1" ht="22.5" customHeight="1" x14ac:dyDescent="0.45">
      <c r="B62" s="179" t="s">
        <v>71</v>
      </c>
      <c r="C62" s="180"/>
      <c r="D62" s="180"/>
      <c r="E62" s="180"/>
      <c r="F62" s="180"/>
      <c r="G62" s="180"/>
      <c r="H62" s="181"/>
      <c r="I62" s="62">
        <v>0.157</v>
      </c>
      <c r="J62" s="78">
        <v>7.46E-2</v>
      </c>
      <c r="K62" s="75"/>
      <c r="L62" s="74"/>
      <c r="M62" s="14"/>
    </row>
    <row r="63" spans="2:13" s="13" customFormat="1" ht="22.5" customHeight="1" x14ac:dyDescent="0.45">
      <c r="B63" s="74">
        <v>43109</v>
      </c>
      <c r="C63" s="75" t="s">
        <v>221</v>
      </c>
      <c r="D63" s="75" t="s">
        <v>191</v>
      </c>
      <c r="E63" s="75">
        <v>362</v>
      </c>
      <c r="F63" s="76">
        <v>392.9</v>
      </c>
      <c r="G63" s="77">
        <v>34443</v>
      </c>
      <c r="H63" s="77">
        <v>33845</v>
      </c>
      <c r="I63" s="62">
        <f t="shared" si="1"/>
        <v>8.5359116022099391E-2</v>
      </c>
      <c r="J63" s="78">
        <f t="shared" si="0"/>
        <v>-1.7362018407223529E-2</v>
      </c>
      <c r="K63" s="75" t="s">
        <v>224</v>
      </c>
      <c r="L63" s="74">
        <v>43152</v>
      </c>
      <c r="M63" s="14">
        <v>1</v>
      </c>
    </row>
    <row r="64" spans="2:13" s="13" customFormat="1" ht="22.5" customHeight="1" x14ac:dyDescent="0.45">
      <c r="B64" s="74">
        <v>43144</v>
      </c>
      <c r="C64" s="75" t="s">
        <v>254</v>
      </c>
      <c r="D64" s="75" t="s">
        <v>212</v>
      </c>
      <c r="E64" s="75">
        <v>121.7</v>
      </c>
      <c r="F64" s="76">
        <v>120</v>
      </c>
      <c r="G64" s="77">
        <v>34300</v>
      </c>
      <c r="H64" s="77">
        <v>34184</v>
      </c>
      <c r="I64" s="62">
        <f t="shared" si="1"/>
        <v>-1.396877567789649E-2</v>
      </c>
      <c r="J64" s="78">
        <f t="shared" si="0"/>
        <v>-3.3819241982507289E-3</v>
      </c>
      <c r="K64" s="75" t="s">
        <v>255</v>
      </c>
      <c r="L64" s="74">
        <v>43159</v>
      </c>
      <c r="M64" s="14"/>
    </row>
    <row r="65" spans="2:13" s="13" customFormat="1" ht="22.5" customHeight="1" x14ac:dyDescent="0.45">
      <c r="B65" s="74">
        <v>43197</v>
      </c>
      <c r="C65" s="75" t="s">
        <v>256</v>
      </c>
      <c r="D65" s="75" t="s">
        <v>257</v>
      </c>
      <c r="E65" s="75">
        <v>1001</v>
      </c>
      <c r="F65" s="76">
        <v>915</v>
      </c>
      <c r="G65" s="77">
        <v>33627</v>
      </c>
      <c r="H65" s="77">
        <v>38645</v>
      </c>
      <c r="I65" s="62">
        <f t="shared" si="1"/>
        <v>-8.5914085914085919E-2</v>
      </c>
      <c r="J65" s="78">
        <f t="shared" si="0"/>
        <v>0.14922532488773901</v>
      </c>
      <c r="K65" s="75" t="s">
        <v>258</v>
      </c>
      <c r="L65" s="74">
        <v>43786</v>
      </c>
      <c r="M65" s="14"/>
    </row>
    <row r="66" spans="2:13" s="13" customFormat="1" ht="22.5" customHeight="1" x14ac:dyDescent="0.45">
      <c r="B66" s="74">
        <v>43208</v>
      </c>
      <c r="C66" s="75" t="s">
        <v>256</v>
      </c>
      <c r="D66" s="75" t="s">
        <v>212</v>
      </c>
      <c r="E66" s="75">
        <v>143</v>
      </c>
      <c r="F66" s="76">
        <v>62.25</v>
      </c>
      <c r="G66" s="77">
        <v>34331</v>
      </c>
      <c r="H66" s="77">
        <v>40738</v>
      </c>
      <c r="I66" s="62">
        <f t="shared" si="1"/>
        <v>-0.56468531468531469</v>
      </c>
      <c r="J66" s="78">
        <f t="shared" si="0"/>
        <v>0.18662433369258105</v>
      </c>
      <c r="K66" s="79" t="s">
        <v>238</v>
      </c>
      <c r="L66" s="74"/>
      <c r="M66" s="14"/>
    </row>
    <row r="67" spans="2:13" s="13" customFormat="1" ht="22.5" customHeight="1" x14ac:dyDescent="0.45">
      <c r="B67" s="74">
        <v>43233</v>
      </c>
      <c r="C67" s="75" t="s">
        <v>256</v>
      </c>
      <c r="D67" s="75" t="s">
        <v>191</v>
      </c>
      <c r="E67" s="75">
        <v>226</v>
      </c>
      <c r="F67" s="76">
        <v>91</v>
      </c>
      <c r="G67" s="77">
        <v>35536</v>
      </c>
      <c r="H67" s="77">
        <v>40738</v>
      </c>
      <c r="I67" s="62">
        <f t="shared" si="1"/>
        <v>-0.59734513274336287</v>
      </c>
      <c r="J67" s="78">
        <f t="shared" si="0"/>
        <v>0.14638676271949572</v>
      </c>
      <c r="K67" s="79" t="s">
        <v>238</v>
      </c>
      <c r="L67" s="74"/>
      <c r="M67" s="14"/>
    </row>
    <row r="68" spans="2:13" s="13" customFormat="1" ht="22.5" customHeight="1" x14ac:dyDescent="0.45">
      <c r="B68" s="74">
        <v>43264</v>
      </c>
      <c r="C68" s="75" t="s">
        <v>259</v>
      </c>
      <c r="D68" s="75" t="s">
        <v>212</v>
      </c>
      <c r="E68" s="75">
        <v>259</v>
      </c>
      <c r="F68" s="76">
        <v>284</v>
      </c>
      <c r="G68" s="77">
        <v>35739</v>
      </c>
      <c r="H68" s="77">
        <v>36542</v>
      </c>
      <c r="I68" s="62">
        <f t="shared" si="1"/>
        <v>9.6525096525096526E-2</v>
      </c>
      <c r="J68" s="78">
        <f t="shared" si="0"/>
        <v>2.2468451831332718E-2</v>
      </c>
      <c r="K68" s="75" t="s">
        <v>260</v>
      </c>
      <c r="L68" s="74">
        <v>43295</v>
      </c>
      <c r="M68" s="14">
        <v>1</v>
      </c>
    </row>
    <row r="69" spans="2:13" s="13" customFormat="1" ht="22.5" customHeight="1" x14ac:dyDescent="0.45">
      <c r="B69" s="74">
        <v>43341</v>
      </c>
      <c r="C69" s="75" t="s">
        <v>256</v>
      </c>
      <c r="D69" s="75" t="s">
        <v>257</v>
      </c>
      <c r="E69" s="75">
        <v>399.4</v>
      </c>
      <c r="F69" s="76">
        <v>208</v>
      </c>
      <c r="G69" s="77">
        <v>38723</v>
      </c>
      <c r="H69" s="77">
        <v>40779</v>
      </c>
      <c r="I69" s="62">
        <f t="shared" si="1"/>
        <v>-0.4792188282423635</v>
      </c>
      <c r="J69" s="78">
        <f t="shared" si="0"/>
        <v>5.309505978359115E-2</v>
      </c>
      <c r="K69" s="79" t="s">
        <v>238</v>
      </c>
      <c r="L69" s="126">
        <v>43852</v>
      </c>
      <c r="M69" s="14"/>
    </row>
    <row r="70" spans="2:13" s="13" customFormat="1" ht="22.5" customHeight="1" x14ac:dyDescent="0.45">
      <c r="B70" s="74">
        <v>43416</v>
      </c>
      <c r="C70" s="75" t="s">
        <v>261</v>
      </c>
      <c r="D70" s="75" t="s">
        <v>191</v>
      </c>
      <c r="E70" s="75">
        <v>598</v>
      </c>
      <c r="F70" s="76">
        <v>790</v>
      </c>
      <c r="G70" s="77">
        <v>34813</v>
      </c>
      <c r="H70" s="77">
        <v>36010</v>
      </c>
      <c r="I70" s="62">
        <f t="shared" si="1"/>
        <v>0.32107023411371238</v>
      </c>
      <c r="J70" s="78">
        <f t="shared" si="0"/>
        <v>3.4383707235802717E-2</v>
      </c>
      <c r="K70" s="75" t="s">
        <v>174</v>
      </c>
      <c r="L70" s="74">
        <v>43476</v>
      </c>
      <c r="M70" s="14">
        <v>1</v>
      </c>
    </row>
    <row r="71" spans="2:13" s="13" customFormat="1" ht="22.5" customHeight="1" x14ac:dyDescent="0.45">
      <c r="B71" s="179" t="s">
        <v>71</v>
      </c>
      <c r="C71" s="180"/>
      <c r="D71" s="180"/>
      <c r="E71" s="180"/>
      <c r="F71" s="180"/>
      <c r="G71" s="180"/>
      <c r="H71" s="181"/>
      <c r="I71" s="62">
        <v>-0.15479999999999999</v>
      </c>
      <c r="J71" s="78">
        <v>7.1400000000000005E-2</v>
      </c>
      <c r="K71" s="75"/>
      <c r="L71" s="74"/>
      <c r="M71" s="14"/>
    </row>
    <row r="72" spans="2:13" s="13" customFormat="1" ht="22.5" customHeight="1" x14ac:dyDescent="0.45">
      <c r="B72" s="74">
        <v>43491</v>
      </c>
      <c r="C72" s="75" t="s">
        <v>266</v>
      </c>
      <c r="D72" s="75" t="s">
        <v>257</v>
      </c>
      <c r="E72" s="75">
        <v>130.5</v>
      </c>
      <c r="F72" s="76">
        <v>175</v>
      </c>
      <c r="G72" s="77">
        <v>36025</v>
      </c>
      <c r="H72" s="77">
        <v>40779</v>
      </c>
      <c r="I72" s="62">
        <f t="shared" si="1"/>
        <v>0.34099616858237547</v>
      </c>
      <c r="J72" s="78">
        <f t="shared" si="0"/>
        <v>0.13196391394864676</v>
      </c>
      <c r="K72" s="79" t="s">
        <v>238</v>
      </c>
      <c r="L72" s="126">
        <v>43852</v>
      </c>
      <c r="M72" s="14"/>
    </row>
    <row r="73" spans="2:13" s="13" customFormat="1" ht="22.5" customHeight="1" x14ac:dyDescent="0.45">
      <c r="B73" s="74">
        <v>43512</v>
      </c>
      <c r="C73" s="75" t="s">
        <v>267</v>
      </c>
      <c r="D73" s="75" t="s">
        <v>257</v>
      </c>
      <c r="E73" s="75">
        <v>223</v>
      </c>
      <c r="F73" s="76">
        <v>302</v>
      </c>
      <c r="G73" s="77">
        <v>35808</v>
      </c>
      <c r="H73" s="77">
        <v>40779</v>
      </c>
      <c r="I73" s="62">
        <f t="shared" si="1"/>
        <v>0.35426008968609868</v>
      </c>
      <c r="J73" s="78">
        <f t="shared" si="0"/>
        <v>0.13882372654155495</v>
      </c>
      <c r="K73" s="79" t="s">
        <v>238</v>
      </c>
      <c r="L73" s="126">
        <v>43852</v>
      </c>
      <c r="M73" s="14"/>
    </row>
    <row r="74" spans="2:13" s="13" customFormat="1" ht="22.5" customHeight="1" x14ac:dyDescent="0.45">
      <c r="B74" s="74">
        <v>43525</v>
      </c>
      <c r="C74" s="75" t="s">
        <v>256</v>
      </c>
      <c r="D74" s="75" t="s">
        <v>257</v>
      </c>
      <c r="E74" s="75">
        <v>1500</v>
      </c>
      <c r="F74" s="76">
        <v>1080</v>
      </c>
      <c r="G74" s="77">
        <v>38024</v>
      </c>
      <c r="H74" s="77">
        <v>40779</v>
      </c>
      <c r="I74" s="62">
        <f t="shared" si="1"/>
        <v>-0.28000000000000003</v>
      </c>
      <c r="J74" s="78">
        <f t="shared" si="0"/>
        <v>7.2454239427729855E-2</v>
      </c>
      <c r="K74" s="79" t="s">
        <v>238</v>
      </c>
      <c r="L74" s="126">
        <v>43852</v>
      </c>
      <c r="M74" s="14"/>
    </row>
    <row r="75" spans="2:13" s="13" customFormat="1" ht="22.5" customHeight="1" x14ac:dyDescent="0.45">
      <c r="B75" s="74">
        <v>43568</v>
      </c>
      <c r="C75" s="75" t="s">
        <v>262</v>
      </c>
      <c r="D75" s="75" t="s">
        <v>263</v>
      </c>
      <c r="E75" s="75">
        <v>316</v>
      </c>
      <c r="F75" s="76">
        <v>348</v>
      </c>
      <c r="G75" s="77">
        <v>38767</v>
      </c>
      <c r="H75" s="77">
        <v>39714</v>
      </c>
      <c r="I75" s="62">
        <f t="shared" si="1"/>
        <v>0.10126582278481013</v>
      </c>
      <c r="J75" s="78">
        <f t="shared" si="0"/>
        <v>2.4427992880542728E-2</v>
      </c>
      <c r="K75" s="75"/>
      <c r="L75" s="74">
        <v>43617</v>
      </c>
      <c r="M75" s="14"/>
    </row>
    <row r="76" spans="2:13" s="13" customFormat="1" ht="22.5" customHeight="1" x14ac:dyDescent="0.45">
      <c r="B76" s="74">
        <v>43701</v>
      </c>
      <c r="C76" s="75" t="s">
        <v>264</v>
      </c>
      <c r="D76" s="75" t="s">
        <v>191</v>
      </c>
      <c r="E76" s="75">
        <v>591.65</v>
      </c>
      <c r="F76" s="76">
        <v>738</v>
      </c>
      <c r="G76" s="77">
        <v>36701</v>
      </c>
      <c r="H76" s="77">
        <v>40779</v>
      </c>
      <c r="I76" s="62">
        <f t="shared" si="1"/>
        <v>0.24735908053747999</v>
      </c>
      <c r="J76" s="78">
        <f t="shared" si="0"/>
        <v>0.11111413857933027</v>
      </c>
      <c r="K76" s="79" t="s">
        <v>238</v>
      </c>
      <c r="L76" s="126">
        <v>43852</v>
      </c>
      <c r="M76" s="14"/>
    </row>
    <row r="77" spans="2:13" s="13" customFormat="1" ht="22.5" customHeight="1" x14ac:dyDescent="0.45">
      <c r="B77" s="179" t="s">
        <v>71</v>
      </c>
      <c r="C77" s="180"/>
      <c r="D77" s="180"/>
      <c r="E77" s="180"/>
      <c r="F77" s="180"/>
      <c r="G77" s="180"/>
      <c r="H77" s="181"/>
      <c r="I77" s="62">
        <v>0.1079</v>
      </c>
      <c r="J77" s="78">
        <v>9.5799999999999996E-2</v>
      </c>
      <c r="K77" s="75"/>
      <c r="L77" s="74"/>
      <c r="M77" s="14"/>
    </row>
    <row r="78" spans="2:13" s="13" customFormat="1" ht="28.5" customHeight="1" x14ac:dyDescent="0.45">
      <c r="B78" s="182" t="s">
        <v>265</v>
      </c>
      <c r="C78" s="182"/>
      <c r="D78" s="182"/>
      <c r="E78" s="182"/>
      <c r="F78" s="182"/>
      <c r="G78" s="182"/>
      <c r="H78" s="182"/>
      <c r="I78" s="182"/>
      <c r="J78" s="182"/>
      <c r="K78" s="182"/>
      <c r="L78" s="96"/>
      <c r="M78" s="14"/>
    </row>
  </sheetData>
  <mergeCells count="10">
    <mergeCell ref="B62:H62"/>
    <mergeCell ref="B71:H71"/>
    <mergeCell ref="B77:H77"/>
    <mergeCell ref="B78:K78"/>
    <mergeCell ref="B4:K4"/>
    <mergeCell ref="B22:H22"/>
    <mergeCell ref="B36:H36"/>
    <mergeCell ref="B44:H44"/>
    <mergeCell ref="B48:H48"/>
    <mergeCell ref="B53:H53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O440"/>
  <sheetViews>
    <sheetView zoomScale="80" zoomScaleNormal="80" workbookViewId="0">
      <selection activeCell="P20" sqref="P20"/>
    </sheetView>
  </sheetViews>
  <sheetFormatPr defaultRowHeight="14.25" x14ac:dyDescent="0.45"/>
  <cols>
    <col min="1" max="1" width="3.1328125" customWidth="1"/>
    <col min="2" max="2" width="13.19921875" customWidth="1"/>
    <col min="3" max="3" width="12.53125" style="82" customWidth="1"/>
    <col min="4" max="4" width="12.46484375" customWidth="1"/>
    <col min="5" max="5" width="12.53125" customWidth="1"/>
    <col min="6" max="6" width="2.86328125" customWidth="1"/>
    <col min="7" max="7" width="11.86328125" customWidth="1"/>
    <col min="8" max="8" width="11.53125" customWidth="1"/>
    <col min="9" max="9" width="12.86328125" customWidth="1"/>
    <col min="10" max="10" width="11.19921875" customWidth="1"/>
    <col min="11" max="11" width="11.46484375" customWidth="1"/>
    <col min="12" max="12" width="11.53125" customWidth="1"/>
    <col min="13" max="13" width="14.53125" customWidth="1"/>
    <col min="14" max="14" width="11" customWidth="1"/>
    <col min="15" max="15" width="12.86328125" customWidth="1"/>
  </cols>
  <sheetData>
    <row r="1" spans="2:15" x14ac:dyDescent="0.45">
      <c r="B1" s="81" t="s">
        <v>300</v>
      </c>
      <c r="C1" s="82" t="s">
        <v>270</v>
      </c>
      <c r="D1" t="s">
        <v>271</v>
      </c>
      <c r="L1" s="3" t="s">
        <v>272</v>
      </c>
      <c r="N1" s="3" t="s">
        <v>273</v>
      </c>
    </row>
    <row r="2" spans="2:15" s="13" customFormat="1" ht="47.25" customHeight="1" x14ac:dyDescent="0.45">
      <c r="B2" s="83" t="s">
        <v>274</v>
      </c>
      <c r="C2" s="14" t="s">
        <v>275</v>
      </c>
      <c r="D2" s="14" t="s">
        <v>275</v>
      </c>
      <c r="E2" s="83" t="s">
        <v>276</v>
      </c>
      <c r="F2" s="83"/>
      <c r="G2" s="83" t="s">
        <v>277</v>
      </c>
      <c r="H2" s="83" t="s">
        <v>278</v>
      </c>
      <c r="I2" s="83" t="s">
        <v>279</v>
      </c>
      <c r="J2" s="83"/>
      <c r="K2" s="83" t="s">
        <v>277</v>
      </c>
      <c r="L2" s="83" t="s">
        <v>280</v>
      </c>
      <c r="M2" s="83" t="s">
        <v>281</v>
      </c>
      <c r="N2" s="83" t="s">
        <v>280</v>
      </c>
      <c r="O2" s="83" t="s">
        <v>282</v>
      </c>
    </row>
    <row r="3" spans="2:15" ht="16.149999999999999" x14ac:dyDescent="0.45">
      <c r="B3" s="6">
        <v>40664</v>
      </c>
      <c r="C3" s="82">
        <v>100</v>
      </c>
      <c r="D3" s="82">
        <v>445</v>
      </c>
      <c r="E3" s="6">
        <v>43804</v>
      </c>
      <c r="F3" s="84"/>
      <c r="G3" s="82">
        <v>10000</v>
      </c>
      <c r="H3" s="85">
        <f>G3/C3</f>
        <v>100</v>
      </c>
      <c r="I3" s="90">
        <f>H3*D3</f>
        <v>44500</v>
      </c>
      <c r="J3" s="82"/>
      <c r="K3" s="82">
        <v>10000</v>
      </c>
      <c r="L3" s="87">
        <v>18298</v>
      </c>
      <c r="M3" s="88">
        <f>K3/L3</f>
        <v>0.54650781506175539</v>
      </c>
      <c r="N3" s="87">
        <v>40750</v>
      </c>
      <c r="O3" s="89">
        <f>N3*M3</f>
        <v>22270.193463766533</v>
      </c>
    </row>
    <row r="4" spans="2:15" ht="16.149999999999999" x14ac:dyDescent="0.45">
      <c r="B4" s="7">
        <v>40756</v>
      </c>
      <c r="C4" s="82">
        <v>120</v>
      </c>
      <c r="D4" s="82">
        <v>90</v>
      </c>
      <c r="E4" s="6">
        <v>41214</v>
      </c>
      <c r="F4" s="84"/>
      <c r="G4" s="82">
        <v>10000</v>
      </c>
      <c r="H4" s="85">
        <f t="shared" ref="H4:H9" si="0">G4/C4</f>
        <v>83.333333333333329</v>
      </c>
      <c r="I4" s="90">
        <f t="shared" ref="I4:I9" si="1">H4*D4</f>
        <v>7500</v>
      </c>
      <c r="J4" s="82"/>
      <c r="K4" s="82">
        <v>10000</v>
      </c>
      <c r="L4" s="87">
        <v>16416</v>
      </c>
      <c r="M4" s="88">
        <f t="shared" ref="M4:M9" si="2">K4/L4</f>
        <v>0.60916179337231968</v>
      </c>
      <c r="N4" s="87">
        <v>18350</v>
      </c>
      <c r="O4" s="89">
        <f t="shared" ref="O4:O9" si="3">N4*M4</f>
        <v>11178.118908382066</v>
      </c>
    </row>
    <row r="5" spans="2:15" ht="16.149999999999999" x14ac:dyDescent="0.45">
      <c r="B5" s="7">
        <v>40787</v>
      </c>
      <c r="C5" s="82">
        <v>16</v>
      </c>
      <c r="D5" s="82">
        <v>104</v>
      </c>
      <c r="E5" s="6">
        <v>43804</v>
      </c>
      <c r="F5" s="84"/>
      <c r="G5" s="82">
        <v>10000</v>
      </c>
      <c r="H5" s="85">
        <f t="shared" si="0"/>
        <v>625</v>
      </c>
      <c r="I5" s="90">
        <f t="shared" si="1"/>
        <v>65000</v>
      </c>
      <c r="J5" s="82"/>
      <c r="K5" s="82">
        <v>10000</v>
      </c>
      <c r="L5" s="87">
        <v>16663</v>
      </c>
      <c r="M5" s="88">
        <f t="shared" si="2"/>
        <v>0.60013202904639018</v>
      </c>
      <c r="N5" s="87">
        <v>40750</v>
      </c>
      <c r="O5" s="89">
        <f t="shared" si="3"/>
        <v>24455.380183640398</v>
      </c>
    </row>
    <row r="6" spans="2:15" ht="16.149999999999999" x14ac:dyDescent="0.45">
      <c r="B6" s="6">
        <v>40817</v>
      </c>
      <c r="C6" s="82">
        <v>185</v>
      </c>
      <c r="D6" s="82">
        <v>2548</v>
      </c>
      <c r="E6" s="6">
        <v>43804</v>
      </c>
      <c r="F6" s="84"/>
      <c r="G6" s="82">
        <v>10000</v>
      </c>
      <c r="H6" s="85">
        <f t="shared" si="0"/>
        <v>54.054054054054056</v>
      </c>
      <c r="I6" s="90">
        <f t="shared" si="1"/>
        <v>137729.72972972973</v>
      </c>
      <c r="J6" s="82"/>
      <c r="K6" s="82">
        <v>10000</v>
      </c>
      <c r="L6" s="87">
        <v>17082</v>
      </c>
      <c r="M6" s="88">
        <f t="shared" si="2"/>
        <v>0.5854115443156539</v>
      </c>
      <c r="N6" s="87">
        <v>40750</v>
      </c>
      <c r="O6" s="89">
        <f t="shared" si="3"/>
        <v>23855.520430862896</v>
      </c>
    </row>
    <row r="7" spans="2:15" ht="16.149999999999999" x14ac:dyDescent="0.45">
      <c r="B7" s="6">
        <v>40817</v>
      </c>
      <c r="C7" s="82">
        <v>135</v>
      </c>
      <c r="D7" s="82">
        <v>151</v>
      </c>
      <c r="E7" s="6">
        <v>41548</v>
      </c>
      <c r="F7" s="84"/>
      <c r="G7" s="82">
        <v>10000</v>
      </c>
      <c r="H7" s="85">
        <f t="shared" si="0"/>
        <v>74.074074074074076</v>
      </c>
      <c r="I7" s="90">
        <f t="shared" si="1"/>
        <v>11185.185185185186</v>
      </c>
      <c r="J7" s="82"/>
      <c r="K7" s="82">
        <v>10000</v>
      </c>
      <c r="L7" s="87">
        <v>17804</v>
      </c>
      <c r="M7" s="88">
        <f t="shared" si="2"/>
        <v>0.56167153448663221</v>
      </c>
      <c r="N7" s="87">
        <v>20895</v>
      </c>
      <c r="O7" s="89">
        <f t="shared" si="3"/>
        <v>11736.12671309818</v>
      </c>
    </row>
    <row r="8" spans="2:15" ht="16.149999999999999" x14ac:dyDescent="0.45">
      <c r="B8" s="7">
        <v>40848</v>
      </c>
      <c r="C8" s="82">
        <v>250</v>
      </c>
      <c r="D8" s="82">
        <v>185</v>
      </c>
      <c r="E8" s="6">
        <v>41306</v>
      </c>
      <c r="F8" s="84"/>
      <c r="G8" s="82">
        <v>10000</v>
      </c>
      <c r="H8" s="85">
        <f t="shared" si="0"/>
        <v>40</v>
      </c>
      <c r="I8" s="90">
        <f t="shared" si="1"/>
        <v>7400</v>
      </c>
      <c r="J8" s="82"/>
      <c r="K8" s="82">
        <v>10000</v>
      </c>
      <c r="L8" s="87">
        <v>16483</v>
      </c>
      <c r="M8" s="88">
        <f t="shared" si="2"/>
        <v>0.60668567615118607</v>
      </c>
      <c r="N8" s="87">
        <v>19484</v>
      </c>
      <c r="O8" s="89">
        <f t="shared" si="3"/>
        <v>11820.663714129709</v>
      </c>
    </row>
    <row r="9" spans="2:15" ht="16.149999999999999" x14ac:dyDescent="0.45">
      <c r="B9" s="6">
        <v>40878</v>
      </c>
      <c r="C9" s="82">
        <v>410</v>
      </c>
      <c r="D9" s="82">
        <v>2958</v>
      </c>
      <c r="E9" s="6">
        <v>43240</v>
      </c>
      <c r="F9" s="84"/>
      <c r="G9" s="82">
        <v>10000</v>
      </c>
      <c r="H9" s="85">
        <f t="shared" si="0"/>
        <v>24.390243902439025</v>
      </c>
      <c r="I9" s="90">
        <f t="shared" si="1"/>
        <v>72146.341463414632</v>
      </c>
      <c r="J9" s="82"/>
      <c r="K9" s="82">
        <v>10000</v>
      </c>
      <c r="L9" s="87">
        <v>15534</v>
      </c>
      <c r="M9" s="88">
        <f t="shared" si="2"/>
        <v>0.64374919531350583</v>
      </c>
      <c r="N9" s="87">
        <v>34848</v>
      </c>
      <c r="O9" s="89">
        <f t="shared" si="3"/>
        <v>22433.37195828505</v>
      </c>
    </row>
    <row r="11" spans="2:15" x14ac:dyDescent="0.45">
      <c r="B11" s="1" t="s">
        <v>283</v>
      </c>
      <c r="G11" s="1" t="s">
        <v>284</v>
      </c>
    </row>
    <row r="12" spans="2:15" x14ac:dyDescent="0.45">
      <c r="B12" s="189" t="s">
        <v>301</v>
      </c>
      <c r="C12" s="189"/>
      <c r="G12" s="189" t="s">
        <v>301</v>
      </c>
      <c r="H12" s="189"/>
    </row>
    <row r="13" spans="2:15" ht="16.149999999999999" x14ac:dyDescent="0.45">
      <c r="B13" s="6">
        <v>40664</v>
      </c>
      <c r="C13" s="90">
        <v>-10000</v>
      </c>
      <c r="D13" s="82"/>
      <c r="G13" s="6">
        <v>40664</v>
      </c>
      <c r="H13" s="90">
        <v>-10000</v>
      </c>
    </row>
    <row r="14" spans="2:15" ht="16.149999999999999" x14ac:dyDescent="0.45">
      <c r="B14" s="7">
        <v>40756</v>
      </c>
      <c r="C14" s="90">
        <v>-10000</v>
      </c>
      <c r="D14" s="82"/>
      <c r="G14" s="7">
        <v>40756</v>
      </c>
      <c r="H14" s="90">
        <v>-10000</v>
      </c>
    </row>
    <row r="15" spans="2:15" ht="16.149999999999999" x14ac:dyDescent="0.45">
      <c r="B15" s="7">
        <v>40787</v>
      </c>
      <c r="C15" s="90">
        <v>-10000</v>
      </c>
      <c r="D15" s="82"/>
      <c r="G15" s="7">
        <v>40787</v>
      </c>
      <c r="H15" s="90">
        <v>-10000</v>
      </c>
    </row>
    <row r="16" spans="2:15" ht="16.149999999999999" x14ac:dyDescent="0.45">
      <c r="B16" s="6">
        <v>40817</v>
      </c>
      <c r="C16" s="90">
        <v>-10000</v>
      </c>
      <c r="D16" s="82"/>
      <c r="G16" s="6">
        <v>40817</v>
      </c>
      <c r="H16" s="90">
        <v>-10000</v>
      </c>
    </row>
    <row r="17" spans="2:15" ht="16.149999999999999" x14ac:dyDescent="0.45">
      <c r="B17" s="6">
        <v>40817</v>
      </c>
      <c r="C17" s="90">
        <v>-10000</v>
      </c>
      <c r="D17" s="82"/>
      <c r="G17" s="6">
        <v>40817</v>
      </c>
      <c r="H17" s="90">
        <v>-10000</v>
      </c>
    </row>
    <row r="18" spans="2:15" ht="16.149999999999999" x14ac:dyDescent="0.45">
      <c r="B18" s="7">
        <v>40848</v>
      </c>
      <c r="C18" s="90">
        <v>-10000</v>
      </c>
      <c r="D18" s="82"/>
      <c r="G18" s="7">
        <v>40848</v>
      </c>
      <c r="H18" s="90">
        <v>-10000</v>
      </c>
    </row>
    <row r="19" spans="2:15" ht="16.149999999999999" x14ac:dyDescent="0.45">
      <c r="B19" s="6">
        <v>40878</v>
      </c>
      <c r="C19" s="90">
        <v>-10000</v>
      </c>
      <c r="D19" s="82"/>
      <c r="G19" s="6">
        <v>40878</v>
      </c>
      <c r="H19" s="90">
        <v>-10000</v>
      </c>
    </row>
    <row r="20" spans="2:15" ht="16.149999999999999" x14ac:dyDescent="0.45">
      <c r="B20" s="6">
        <v>43804</v>
      </c>
      <c r="C20" s="90">
        <v>44500</v>
      </c>
      <c r="D20" s="82"/>
      <c r="G20" s="6">
        <v>43804</v>
      </c>
      <c r="H20" s="90">
        <v>22270.193463766533</v>
      </c>
    </row>
    <row r="21" spans="2:15" ht="16.149999999999999" x14ac:dyDescent="0.45">
      <c r="B21" s="6">
        <v>41214</v>
      </c>
      <c r="C21" s="90">
        <v>7500</v>
      </c>
      <c r="D21" s="82"/>
      <c r="G21" s="6">
        <v>41214</v>
      </c>
      <c r="H21" s="90">
        <v>11178.118908382066</v>
      </c>
    </row>
    <row r="22" spans="2:15" ht="16.149999999999999" x14ac:dyDescent="0.45">
      <c r="B22" s="6">
        <v>43804</v>
      </c>
      <c r="C22" s="90">
        <v>65000</v>
      </c>
      <c r="D22" s="82"/>
      <c r="G22" s="6">
        <v>43804</v>
      </c>
      <c r="H22" s="90">
        <v>24455.380183640398</v>
      </c>
    </row>
    <row r="23" spans="2:15" ht="16.149999999999999" x14ac:dyDescent="0.45">
      <c r="B23" s="6">
        <v>43804</v>
      </c>
      <c r="C23" s="90">
        <v>137729.72972972973</v>
      </c>
      <c r="D23" s="82"/>
      <c r="G23" s="6">
        <v>43804</v>
      </c>
      <c r="H23" s="90">
        <v>23855.520430862896</v>
      </c>
    </row>
    <row r="24" spans="2:15" ht="16.149999999999999" x14ac:dyDescent="0.45">
      <c r="B24" s="6">
        <v>41548</v>
      </c>
      <c r="C24" s="90">
        <v>11185.185185185186</v>
      </c>
      <c r="D24" s="82"/>
      <c r="G24" s="6">
        <v>41548</v>
      </c>
      <c r="H24" s="90">
        <v>11736.12671309818</v>
      </c>
    </row>
    <row r="25" spans="2:15" ht="21.75" customHeight="1" x14ac:dyDescent="0.45">
      <c r="B25" s="6">
        <v>41306</v>
      </c>
      <c r="C25" s="90">
        <v>7400</v>
      </c>
      <c r="D25" s="82"/>
      <c r="G25" s="6">
        <v>41306</v>
      </c>
      <c r="H25" s="90">
        <v>11820.663714129709</v>
      </c>
    </row>
    <row r="26" spans="2:15" ht="16.149999999999999" x14ac:dyDescent="0.45">
      <c r="B26" s="6">
        <v>43240</v>
      </c>
      <c r="C26" s="90">
        <v>72146.341463414632</v>
      </c>
      <c r="D26" s="82"/>
      <c r="G26" s="6">
        <v>43240</v>
      </c>
      <c r="H26" s="90">
        <v>22433.37195828505</v>
      </c>
    </row>
    <row r="27" spans="2:15" x14ac:dyDescent="0.45">
      <c r="B27" s="3" t="s">
        <v>9</v>
      </c>
      <c r="C27" s="91">
        <f>XIRR(C13:C26,B13:B26)</f>
        <v>0.26037439703941345</v>
      </c>
      <c r="D27" s="2"/>
      <c r="G27" s="3" t="s">
        <v>9</v>
      </c>
      <c r="H27" s="91">
        <f>XIRR(H13:H26,G13:G26)</f>
        <v>0.1118135392665863</v>
      </c>
    </row>
    <row r="30" spans="2:15" x14ac:dyDescent="0.45">
      <c r="B30" s="81" t="s">
        <v>269</v>
      </c>
      <c r="C30" s="82" t="s">
        <v>270</v>
      </c>
      <c r="D30" t="s">
        <v>271</v>
      </c>
      <c r="L30" s="3" t="s">
        <v>272</v>
      </c>
      <c r="N30" s="3" t="s">
        <v>273</v>
      </c>
    </row>
    <row r="31" spans="2:15" s="13" customFormat="1" ht="47.25" customHeight="1" x14ac:dyDescent="0.45">
      <c r="B31" s="83" t="s">
        <v>274</v>
      </c>
      <c r="C31" s="14" t="s">
        <v>275</v>
      </c>
      <c r="D31" s="14" t="s">
        <v>275</v>
      </c>
      <c r="E31" s="83" t="s">
        <v>276</v>
      </c>
      <c r="F31" s="83"/>
      <c r="G31" s="83" t="s">
        <v>277</v>
      </c>
      <c r="H31" s="83" t="s">
        <v>278</v>
      </c>
      <c r="I31" s="83" t="s">
        <v>279</v>
      </c>
      <c r="J31" s="83"/>
      <c r="K31" s="83" t="s">
        <v>277</v>
      </c>
      <c r="L31" s="83" t="s">
        <v>280</v>
      </c>
      <c r="M31" s="83" t="s">
        <v>281</v>
      </c>
      <c r="N31" s="83" t="s">
        <v>280</v>
      </c>
      <c r="O31" s="83" t="s">
        <v>282</v>
      </c>
    </row>
    <row r="32" spans="2:15" ht="16.149999999999999" x14ac:dyDescent="0.45">
      <c r="B32" s="6">
        <v>40940</v>
      </c>
      <c r="C32" s="82">
        <v>340</v>
      </c>
      <c r="D32" s="82">
        <v>255</v>
      </c>
      <c r="E32" s="6">
        <v>41699</v>
      </c>
      <c r="F32" s="84"/>
      <c r="G32" s="82">
        <v>10000</v>
      </c>
      <c r="H32" s="85">
        <f>G32/C32</f>
        <v>29.411764705882351</v>
      </c>
      <c r="I32" s="90">
        <f>H32*D32</f>
        <v>7500</v>
      </c>
      <c r="J32" s="82"/>
      <c r="K32" s="82">
        <v>10000</v>
      </c>
      <c r="L32" s="87">
        <v>17752</v>
      </c>
      <c r="M32" s="88">
        <f>K32/L32</f>
        <v>0.56331680937359174</v>
      </c>
      <c r="N32" s="87">
        <v>22055</v>
      </c>
      <c r="O32" s="89">
        <f>N32*M32</f>
        <v>12423.952230734565</v>
      </c>
    </row>
    <row r="33" spans="2:15" ht="16.149999999999999" x14ac:dyDescent="0.45">
      <c r="B33" s="6">
        <v>40969</v>
      </c>
      <c r="C33" s="82">
        <v>620</v>
      </c>
      <c r="D33" s="82">
        <v>785</v>
      </c>
      <c r="E33" s="6">
        <v>41640</v>
      </c>
      <c r="F33" s="84"/>
      <c r="G33" s="82">
        <v>10000</v>
      </c>
      <c r="H33" s="85">
        <f t="shared" ref="H33:H51" si="4">G33/C33</f>
        <v>16.129032258064516</v>
      </c>
      <c r="I33" s="90">
        <f t="shared" ref="I33:I51" si="5">H33*D33</f>
        <v>12661.290322580646</v>
      </c>
      <c r="J33" s="82"/>
      <c r="K33" s="82">
        <v>10000</v>
      </c>
      <c r="L33" s="87">
        <v>17430</v>
      </c>
      <c r="M33" s="88">
        <f t="shared" ref="M33:M51" si="6">K33/L33</f>
        <v>0.57372346528973039</v>
      </c>
      <c r="N33" s="87">
        <v>20787</v>
      </c>
      <c r="O33" s="89">
        <f t="shared" ref="O33:O51" si="7">N33*M33</f>
        <v>11925.989672977626</v>
      </c>
    </row>
    <row r="34" spans="2:15" ht="16.149999999999999" x14ac:dyDescent="0.45">
      <c r="B34" s="15">
        <v>41000</v>
      </c>
      <c r="C34" s="82">
        <v>90</v>
      </c>
      <c r="D34" s="82">
        <v>144</v>
      </c>
      <c r="E34" s="6">
        <v>41699</v>
      </c>
      <c r="F34" s="84"/>
      <c r="G34" s="82">
        <v>10000</v>
      </c>
      <c r="H34" s="85">
        <f t="shared" si="4"/>
        <v>111.11111111111111</v>
      </c>
      <c r="I34" s="90">
        <f t="shared" si="5"/>
        <v>16000</v>
      </c>
      <c r="J34" s="82"/>
      <c r="K34" s="82">
        <v>10000</v>
      </c>
      <c r="L34" s="87">
        <v>17318</v>
      </c>
      <c r="M34" s="88">
        <f t="shared" si="6"/>
        <v>0.57743388382030258</v>
      </c>
      <c r="N34" s="87">
        <v>22055</v>
      </c>
      <c r="O34" s="89">
        <f t="shared" si="7"/>
        <v>12735.304307656774</v>
      </c>
    </row>
    <row r="35" spans="2:15" ht="16.149999999999999" x14ac:dyDescent="0.45">
      <c r="B35" s="6">
        <v>41030</v>
      </c>
      <c r="C35" s="82">
        <v>150</v>
      </c>
      <c r="D35" s="82">
        <v>605</v>
      </c>
      <c r="E35" s="6">
        <v>41883</v>
      </c>
      <c r="F35" s="84"/>
      <c r="G35" s="82">
        <v>10000</v>
      </c>
      <c r="H35" s="85">
        <f t="shared" si="4"/>
        <v>66.666666666666671</v>
      </c>
      <c r="I35" s="90">
        <f t="shared" si="5"/>
        <v>40333.333333333336</v>
      </c>
      <c r="J35" s="82"/>
      <c r="K35" s="82">
        <v>10000</v>
      </c>
      <c r="L35" s="87">
        <v>16225</v>
      </c>
      <c r="M35" s="88">
        <f t="shared" si="6"/>
        <v>0.61633281972265019</v>
      </c>
      <c r="N35" s="87">
        <v>26597</v>
      </c>
      <c r="O35" s="89">
        <f t="shared" si="7"/>
        <v>16392.604006163328</v>
      </c>
    </row>
    <row r="36" spans="2:15" ht="16.149999999999999" x14ac:dyDescent="0.45">
      <c r="B36" s="6">
        <v>41091</v>
      </c>
      <c r="C36" s="82">
        <v>130</v>
      </c>
      <c r="D36" s="82">
        <v>306</v>
      </c>
      <c r="E36" s="6">
        <v>43804</v>
      </c>
      <c r="F36" s="84"/>
      <c r="G36" s="82">
        <v>10000</v>
      </c>
      <c r="H36" s="85">
        <f t="shared" si="4"/>
        <v>76.92307692307692</v>
      </c>
      <c r="I36" s="90">
        <f t="shared" si="5"/>
        <v>23538.461538461539</v>
      </c>
      <c r="J36" s="82"/>
      <c r="K36" s="82">
        <v>10000</v>
      </c>
      <c r="L36" s="87">
        <v>17158</v>
      </c>
      <c r="M36" s="88">
        <f t="shared" si="6"/>
        <v>0.58281851031588761</v>
      </c>
      <c r="N36" s="87">
        <v>40750</v>
      </c>
      <c r="O36" s="89">
        <f t="shared" si="7"/>
        <v>23749.854295372421</v>
      </c>
    </row>
    <row r="37" spans="2:15" ht="16.149999999999999" x14ac:dyDescent="0.45">
      <c r="B37" s="6">
        <v>41122</v>
      </c>
      <c r="C37" s="82">
        <v>275</v>
      </c>
      <c r="D37" s="82">
        <v>560</v>
      </c>
      <c r="E37" s="6">
        <v>41821</v>
      </c>
      <c r="F37" s="84"/>
      <c r="G37" s="82">
        <v>10000</v>
      </c>
      <c r="H37" s="85">
        <f t="shared" si="4"/>
        <v>36.363636363636367</v>
      </c>
      <c r="I37" s="90">
        <f t="shared" si="5"/>
        <v>20363.636363636364</v>
      </c>
      <c r="J37" s="82"/>
      <c r="K37" s="82">
        <v>10000</v>
      </c>
      <c r="L37" s="87">
        <v>17651</v>
      </c>
      <c r="M37" s="88">
        <f t="shared" si="6"/>
        <v>0.56654013936887426</v>
      </c>
      <c r="N37" s="87">
        <v>25582</v>
      </c>
      <c r="O37" s="89">
        <f t="shared" si="7"/>
        <v>14493.229845334541</v>
      </c>
    </row>
    <row r="38" spans="2:15" ht="16.149999999999999" x14ac:dyDescent="0.45">
      <c r="B38" s="6">
        <v>41183</v>
      </c>
      <c r="C38" s="82">
        <v>1600</v>
      </c>
      <c r="D38" s="82">
        <v>3040</v>
      </c>
      <c r="E38" s="6">
        <v>41944</v>
      </c>
      <c r="F38" s="84"/>
      <c r="G38" s="82">
        <v>10000</v>
      </c>
      <c r="H38" s="85">
        <f t="shared" si="4"/>
        <v>6.25</v>
      </c>
      <c r="I38" s="90">
        <f t="shared" si="5"/>
        <v>19000</v>
      </c>
      <c r="J38" s="82"/>
      <c r="K38" s="82">
        <v>10000</v>
      </c>
      <c r="L38" s="87">
        <v>18713</v>
      </c>
      <c r="M38" s="88">
        <f t="shared" si="6"/>
        <v>0.53438785870785011</v>
      </c>
      <c r="N38" s="87">
        <v>27910</v>
      </c>
      <c r="O38" s="89">
        <f t="shared" si="7"/>
        <v>14914.765136536096</v>
      </c>
    </row>
    <row r="39" spans="2:15" ht="16.149999999999999" x14ac:dyDescent="0.45">
      <c r="B39" s="6">
        <v>41214</v>
      </c>
      <c r="C39" s="82">
        <v>445</v>
      </c>
      <c r="D39" s="82">
        <v>900</v>
      </c>
      <c r="E39" s="6">
        <v>43533</v>
      </c>
      <c r="F39" s="84"/>
      <c r="G39" s="82">
        <v>10000</v>
      </c>
      <c r="H39" s="85">
        <f t="shared" si="4"/>
        <v>22.471910112359552</v>
      </c>
      <c r="I39" s="90">
        <f t="shared" si="5"/>
        <v>20224.719101123595</v>
      </c>
      <c r="J39" s="82"/>
      <c r="K39" s="82">
        <v>10000</v>
      </c>
      <c r="L39" s="87">
        <v>18842</v>
      </c>
      <c r="M39" s="88">
        <f t="shared" si="6"/>
        <v>0.53072922195096062</v>
      </c>
      <c r="N39" s="87">
        <v>36671</v>
      </c>
      <c r="O39" s="89">
        <f t="shared" si="7"/>
        <v>19462.371298163678</v>
      </c>
    </row>
    <row r="40" spans="2:15" ht="16.149999999999999" x14ac:dyDescent="0.45">
      <c r="B40" s="18">
        <v>40909</v>
      </c>
      <c r="C40" s="82">
        <v>23.5</v>
      </c>
      <c r="D40" s="82">
        <v>32</v>
      </c>
      <c r="E40" s="19">
        <v>40969</v>
      </c>
      <c r="F40" s="84"/>
      <c r="G40" s="82">
        <v>10000</v>
      </c>
      <c r="H40" s="85">
        <f t="shared" si="4"/>
        <v>425.531914893617</v>
      </c>
      <c r="I40" s="86">
        <f t="shared" si="5"/>
        <v>13617.021276595744</v>
      </c>
      <c r="J40" s="82"/>
      <c r="K40" s="82">
        <v>10000</v>
      </c>
      <c r="L40" s="87">
        <v>15940</v>
      </c>
      <c r="M40" s="88">
        <f t="shared" si="6"/>
        <v>0.62735257214554585</v>
      </c>
      <c r="N40" s="87">
        <v>17362</v>
      </c>
      <c r="O40" s="89">
        <f t="shared" si="7"/>
        <v>10892.095357590966</v>
      </c>
    </row>
    <row r="41" spans="2:15" ht="16.149999999999999" x14ac:dyDescent="0.45">
      <c r="B41" s="18">
        <v>40909</v>
      </c>
      <c r="C41" s="82">
        <v>50.5</v>
      </c>
      <c r="D41" s="82">
        <v>61.5</v>
      </c>
      <c r="E41" s="19">
        <v>40969</v>
      </c>
      <c r="F41" s="84"/>
      <c r="G41" s="82">
        <v>10000</v>
      </c>
      <c r="H41" s="85">
        <f t="shared" si="4"/>
        <v>198.01980198019803</v>
      </c>
      <c r="I41" s="86">
        <f t="shared" si="5"/>
        <v>12178.217821782178</v>
      </c>
      <c r="J41" s="82"/>
      <c r="K41" s="82">
        <v>10000</v>
      </c>
      <c r="L41" s="87">
        <v>16175</v>
      </c>
      <c r="M41" s="88">
        <f t="shared" si="6"/>
        <v>0.61823802163833075</v>
      </c>
      <c r="N41" s="87">
        <v>17052</v>
      </c>
      <c r="O41" s="89">
        <f t="shared" si="7"/>
        <v>10542.194744976816</v>
      </c>
    </row>
    <row r="42" spans="2:15" ht="16.149999999999999" x14ac:dyDescent="0.45">
      <c r="B42" s="18">
        <v>40909</v>
      </c>
      <c r="C42" s="82">
        <v>34</v>
      </c>
      <c r="D42" s="82">
        <v>31.5</v>
      </c>
      <c r="E42" s="19">
        <v>41030</v>
      </c>
      <c r="F42" s="84"/>
      <c r="G42" s="82">
        <v>10000</v>
      </c>
      <c r="H42" s="85">
        <f t="shared" si="4"/>
        <v>294.11764705882354</v>
      </c>
      <c r="I42" s="86">
        <f t="shared" si="5"/>
        <v>9264.7058823529405</v>
      </c>
      <c r="J42" s="82"/>
      <c r="K42" s="82">
        <v>10000</v>
      </c>
      <c r="L42" s="87">
        <v>16190</v>
      </c>
      <c r="M42" s="88">
        <f t="shared" si="6"/>
        <v>0.61766522544780733</v>
      </c>
      <c r="N42" s="87">
        <v>16030</v>
      </c>
      <c r="O42" s="89">
        <f t="shared" si="7"/>
        <v>9901.1735639283506</v>
      </c>
    </row>
    <row r="43" spans="2:15" ht="16.149999999999999" x14ac:dyDescent="0.45">
      <c r="B43" s="18">
        <v>40969</v>
      </c>
      <c r="C43" s="82">
        <v>39.5</v>
      </c>
      <c r="D43" s="82">
        <v>46.5</v>
      </c>
      <c r="E43" s="19">
        <v>41153</v>
      </c>
      <c r="F43" s="84"/>
      <c r="G43" s="82">
        <v>10000</v>
      </c>
      <c r="H43" s="85">
        <f t="shared" si="4"/>
        <v>253.16455696202533</v>
      </c>
      <c r="I43" s="86">
        <f t="shared" si="5"/>
        <v>11772.151898734177</v>
      </c>
      <c r="J43" s="82"/>
      <c r="K43" s="82">
        <v>10000</v>
      </c>
      <c r="L43" s="87">
        <v>17919</v>
      </c>
      <c r="M43" s="88">
        <f t="shared" si="6"/>
        <v>0.55806685640939779</v>
      </c>
      <c r="N43" s="87">
        <v>18349</v>
      </c>
      <c r="O43" s="89">
        <f t="shared" si="7"/>
        <v>10239.96874825604</v>
      </c>
    </row>
    <row r="44" spans="2:15" ht="16.149999999999999" x14ac:dyDescent="0.45">
      <c r="B44" s="18">
        <v>41000</v>
      </c>
      <c r="C44" s="82">
        <v>68</v>
      </c>
      <c r="D44" s="82">
        <v>79</v>
      </c>
      <c r="E44" s="19">
        <v>41004</v>
      </c>
      <c r="F44" s="84"/>
      <c r="G44" s="82">
        <v>10000</v>
      </c>
      <c r="H44" s="85">
        <f t="shared" si="4"/>
        <v>147.05882352941177</v>
      </c>
      <c r="I44" s="86">
        <f t="shared" si="5"/>
        <v>11617.64705882353</v>
      </c>
      <c r="J44" s="82"/>
      <c r="K44" s="82">
        <v>10000</v>
      </c>
      <c r="L44" s="87">
        <v>17347</v>
      </c>
      <c r="M44" s="88">
        <f t="shared" si="6"/>
        <v>0.57646855364039895</v>
      </c>
      <c r="N44" s="87">
        <v>17145</v>
      </c>
      <c r="O44" s="89">
        <f t="shared" si="7"/>
        <v>9883.5533521646394</v>
      </c>
    </row>
    <row r="45" spans="2:15" ht="16.149999999999999" x14ac:dyDescent="0.45">
      <c r="B45" s="18">
        <v>41000</v>
      </c>
      <c r="C45" s="82">
        <v>80</v>
      </c>
      <c r="D45" s="82">
        <v>101</v>
      </c>
      <c r="E45" s="19">
        <v>41049</v>
      </c>
      <c r="F45" s="84"/>
      <c r="G45" s="82">
        <v>10000</v>
      </c>
      <c r="H45" s="85">
        <f t="shared" si="4"/>
        <v>125</v>
      </c>
      <c r="I45" s="86">
        <f t="shared" si="5"/>
        <v>12625</v>
      </c>
      <c r="J45" s="82"/>
      <c r="K45" s="82">
        <v>10000</v>
      </c>
      <c r="L45" s="87">
        <v>17348</v>
      </c>
      <c r="M45" s="88">
        <f t="shared" si="6"/>
        <v>0.57643532395665209</v>
      </c>
      <c r="N45" s="87">
        <v>16866</v>
      </c>
      <c r="O45" s="89">
        <f t="shared" si="7"/>
        <v>9722.1581738528948</v>
      </c>
    </row>
    <row r="46" spans="2:15" ht="16.149999999999999" x14ac:dyDescent="0.45">
      <c r="B46" s="18">
        <v>41030</v>
      </c>
      <c r="C46" s="82">
        <v>34.5</v>
      </c>
      <c r="D46" s="82">
        <v>40.85</v>
      </c>
      <c r="E46" s="19">
        <v>41214</v>
      </c>
      <c r="F46" s="84"/>
      <c r="G46" s="82">
        <v>10000</v>
      </c>
      <c r="H46" s="85">
        <f t="shared" si="4"/>
        <v>289.85507246376812</v>
      </c>
      <c r="I46" s="86">
        <f t="shared" si="5"/>
        <v>11840.579710144928</v>
      </c>
      <c r="J46" s="82"/>
      <c r="K46" s="82">
        <v>10000</v>
      </c>
      <c r="L46" s="87">
        <v>16318</v>
      </c>
      <c r="M46" s="88">
        <f t="shared" si="6"/>
        <v>0.61282019855374437</v>
      </c>
      <c r="N46" s="87">
        <v>19486</v>
      </c>
      <c r="O46" s="89">
        <f t="shared" si="7"/>
        <v>11941.414389018262</v>
      </c>
    </row>
    <row r="47" spans="2:15" ht="16.149999999999999" x14ac:dyDescent="0.45">
      <c r="B47" s="18">
        <v>41122</v>
      </c>
      <c r="C47" s="82">
        <v>64</v>
      </c>
      <c r="D47" s="82">
        <v>77.5</v>
      </c>
      <c r="E47" s="19">
        <v>41183</v>
      </c>
      <c r="F47" s="84"/>
      <c r="G47" s="82">
        <v>10000</v>
      </c>
      <c r="H47" s="85">
        <f t="shared" si="4"/>
        <v>156.25</v>
      </c>
      <c r="I47" s="86">
        <f t="shared" si="5"/>
        <v>12109.375</v>
      </c>
      <c r="J47" s="82"/>
      <c r="K47" s="82">
        <v>10000</v>
      </c>
      <c r="L47" s="87">
        <v>17246</v>
      </c>
      <c r="M47" s="88">
        <f t="shared" si="6"/>
        <v>0.57984460164675866</v>
      </c>
      <c r="N47" s="87">
        <v>18871</v>
      </c>
      <c r="O47" s="89">
        <f t="shared" si="7"/>
        <v>10942.247477675983</v>
      </c>
    </row>
    <row r="48" spans="2:15" ht="16.149999999999999" x14ac:dyDescent="0.45">
      <c r="B48" s="18">
        <v>41122</v>
      </c>
      <c r="C48" s="82">
        <v>360</v>
      </c>
      <c r="D48" s="82">
        <v>395</v>
      </c>
      <c r="E48" s="19">
        <v>41244</v>
      </c>
      <c r="F48" s="84"/>
      <c r="G48" s="82">
        <v>10000</v>
      </c>
      <c r="H48" s="85">
        <f t="shared" si="4"/>
        <v>27.777777777777779</v>
      </c>
      <c r="I48" s="86">
        <f t="shared" si="5"/>
        <v>10972.222222222223</v>
      </c>
      <c r="J48" s="82"/>
      <c r="K48" s="82">
        <v>10000</v>
      </c>
      <c r="L48" s="87">
        <v>17847</v>
      </c>
      <c r="M48" s="88">
        <f t="shared" si="6"/>
        <v>0.56031826077211855</v>
      </c>
      <c r="N48" s="87">
        <v>19440</v>
      </c>
      <c r="O48" s="89">
        <f t="shared" si="7"/>
        <v>10892.586989409985</v>
      </c>
    </row>
    <row r="49" spans="2:15" ht="16.149999999999999" x14ac:dyDescent="0.45">
      <c r="B49" s="18">
        <v>41153</v>
      </c>
      <c r="C49" s="82">
        <v>735</v>
      </c>
      <c r="D49" s="82">
        <v>865</v>
      </c>
      <c r="E49" s="19">
        <v>41199</v>
      </c>
      <c r="F49" s="84"/>
      <c r="G49" s="82">
        <v>10000</v>
      </c>
      <c r="H49" s="85">
        <f t="shared" si="4"/>
        <v>13.605442176870747</v>
      </c>
      <c r="I49" s="86">
        <f t="shared" si="5"/>
        <v>11768.707482993197</v>
      </c>
      <c r="J49" s="82"/>
      <c r="K49" s="82">
        <v>10000</v>
      </c>
      <c r="L49" s="87">
        <v>17360</v>
      </c>
      <c r="M49" s="88">
        <f t="shared" si="6"/>
        <v>0.57603686635944695</v>
      </c>
      <c r="N49" s="87">
        <v>18656</v>
      </c>
      <c r="O49" s="89">
        <f t="shared" si="7"/>
        <v>10746.543778801843</v>
      </c>
    </row>
    <row r="50" spans="2:15" ht="16.149999999999999" x14ac:dyDescent="0.45">
      <c r="B50" s="18">
        <v>41214</v>
      </c>
      <c r="C50" s="82">
        <v>41.3</v>
      </c>
      <c r="D50" s="82">
        <v>47.6</v>
      </c>
      <c r="E50" s="19">
        <v>41294</v>
      </c>
      <c r="F50" s="84"/>
      <c r="G50" s="82">
        <v>10000</v>
      </c>
      <c r="H50" s="85">
        <f t="shared" si="4"/>
        <v>242.13075060532688</v>
      </c>
      <c r="I50" s="86">
        <f t="shared" si="5"/>
        <v>11525.423728813559</v>
      </c>
      <c r="J50" s="82"/>
      <c r="K50" s="82">
        <v>10000</v>
      </c>
      <c r="L50" s="87">
        <v>18755</v>
      </c>
      <c r="M50" s="88">
        <f t="shared" si="6"/>
        <v>0.5331911490269261</v>
      </c>
      <c r="N50" s="87">
        <v>20101</v>
      </c>
      <c r="O50" s="89">
        <f t="shared" si="7"/>
        <v>10717.675286590242</v>
      </c>
    </row>
    <row r="51" spans="2:15" ht="16.149999999999999" x14ac:dyDescent="0.45">
      <c r="B51" s="18">
        <v>41244</v>
      </c>
      <c r="C51" s="82">
        <v>215</v>
      </c>
      <c r="D51" s="82">
        <v>186</v>
      </c>
      <c r="E51" s="19">
        <v>41266</v>
      </c>
      <c r="F51" s="84"/>
      <c r="G51" s="82">
        <v>10000</v>
      </c>
      <c r="H51" s="85">
        <f t="shared" si="4"/>
        <v>46.511627906976742</v>
      </c>
      <c r="I51" s="86">
        <f t="shared" si="5"/>
        <v>8651.1627906976737</v>
      </c>
      <c r="J51" s="82"/>
      <c r="K51" s="82">
        <v>10000</v>
      </c>
      <c r="L51" s="87">
        <v>19580</v>
      </c>
      <c r="M51" s="88">
        <f t="shared" si="6"/>
        <v>0.51072522982635338</v>
      </c>
      <c r="N51" s="87">
        <v>19666</v>
      </c>
      <c r="O51" s="89">
        <f t="shared" si="7"/>
        <v>10043.922369765065</v>
      </c>
    </row>
    <row r="52" spans="2:15" ht="16.149999999999999" x14ac:dyDescent="0.45">
      <c r="B52" s="84"/>
      <c r="D52" s="82"/>
      <c r="E52" s="84"/>
      <c r="F52" s="84"/>
      <c r="G52" s="82"/>
      <c r="H52" s="85"/>
      <c r="I52" s="90"/>
      <c r="J52" s="82"/>
      <c r="K52" s="82"/>
      <c r="L52" s="87"/>
      <c r="M52" s="88"/>
      <c r="N52" s="87"/>
      <c r="O52" s="89"/>
    </row>
    <row r="54" spans="2:15" x14ac:dyDescent="0.45">
      <c r="B54" s="1" t="s">
        <v>283</v>
      </c>
      <c r="G54" s="1" t="s">
        <v>284</v>
      </c>
    </row>
    <row r="55" spans="2:15" x14ac:dyDescent="0.45">
      <c r="B55" s="189" t="s">
        <v>285</v>
      </c>
      <c r="C55" s="189"/>
      <c r="G55" s="189" t="s">
        <v>285</v>
      </c>
      <c r="H55" s="189"/>
    </row>
    <row r="56" spans="2:15" ht="16.149999999999999" x14ac:dyDescent="0.45">
      <c r="B56" s="6">
        <v>40940</v>
      </c>
      <c r="C56" s="90">
        <v>-10000</v>
      </c>
      <c r="D56" s="82"/>
      <c r="G56" s="6">
        <v>40940</v>
      </c>
      <c r="H56" s="90">
        <v>-10000</v>
      </c>
    </row>
    <row r="57" spans="2:15" ht="16.149999999999999" x14ac:dyDescent="0.45">
      <c r="B57" s="6">
        <v>40969</v>
      </c>
      <c r="C57" s="90">
        <v>-10000</v>
      </c>
      <c r="D57" s="82"/>
      <c r="G57" s="6">
        <v>40969</v>
      </c>
      <c r="H57" s="90">
        <v>-10000</v>
      </c>
    </row>
    <row r="58" spans="2:15" ht="16.149999999999999" x14ac:dyDescent="0.45">
      <c r="B58" s="15">
        <v>41000</v>
      </c>
      <c r="C58" s="90">
        <v>-10000</v>
      </c>
      <c r="D58" s="82"/>
      <c r="G58" s="15">
        <v>41000</v>
      </c>
      <c r="H58" s="90">
        <v>-10000</v>
      </c>
    </row>
    <row r="59" spans="2:15" ht="16.149999999999999" x14ac:dyDescent="0.45">
      <c r="B59" s="6">
        <v>41030</v>
      </c>
      <c r="C59" s="90">
        <v>-10000</v>
      </c>
      <c r="D59" s="82"/>
      <c r="G59" s="6">
        <v>41030</v>
      </c>
      <c r="H59" s="90">
        <v>-10000</v>
      </c>
    </row>
    <row r="60" spans="2:15" ht="16.149999999999999" x14ac:dyDescent="0.45">
      <c r="B60" s="6">
        <v>41091</v>
      </c>
      <c r="C60" s="90">
        <v>-10000</v>
      </c>
      <c r="D60" s="82"/>
      <c r="G60" s="6">
        <v>41091</v>
      </c>
      <c r="H60" s="90">
        <v>-10000</v>
      </c>
    </row>
    <row r="61" spans="2:15" ht="16.149999999999999" x14ac:dyDescent="0.45">
      <c r="B61" s="6">
        <v>41122</v>
      </c>
      <c r="C61" s="90">
        <v>-10000</v>
      </c>
      <c r="D61" s="82"/>
      <c r="G61" s="6">
        <v>41122</v>
      </c>
      <c r="H61" s="90">
        <v>-10000</v>
      </c>
    </row>
    <row r="62" spans="2:15" ht="16.149999999999999" x14ac:dyDescent="0.45">
      <c r="B62" s="6">
        <v>41183</v>
      </c>
      <c r="C62" s="90">
        <v>-10000</v>
      </c>
      <c r="D62" s="82"/>
      <c r="G62" s="6">
        <v>41183</v>
      </c>
      <c r="H62" s="90">
        <v>-10000</v>
      </c>
    </row>
    <row r="63" spans="2:15" ht="16.149999999999999" x14ac:dyDescent="0.45">
      <c r="B63" s="6">
        <v>41214</v>
      </c>
      <c r="C63" s="90">
        <v>-10000</v>
      </c>
      <c r="D63" s="82"/>
      <c r="G63" s="6">
        <v>41214</v>
      </c>
      <c r="H63" s="90">
        <v>-10000</v>
      </c>
    </row>
    <row r="64" spans="2:15" ht="16.149999999999999" x14ac:dyDescent="0.45">
      <c r="B64" s="18">
        <v>40909</v>
      </c>
      <c r="C64" s="90">
        <v>-10000</v>
      </c>
      <c r="D64" s="82"/>
      <c r="G64" s="18">
        <v>40909</v>
      </c>
      <c r="H64" s="90">
        <v>-10000</v>
      </c>
    </row>
    <row r="65" spans="2:8" ht="16.149999999999999" x14ac:dyDescent="0.45">
      <c r="B65" s="18">
        <v>40909</v>
      </c>
      <c r="C65" s="90">
        <v>-10000</v>
      </c>
      <c r="D65" s="82"/>
      <c r="G65" s="18">
        <v>40909</v>
      </c>
      <c r="H65" s="90">
        <v>-10000</v>
      </c>
    </row>
    <row r="66" spans="2:8" ht="16.149999999999999" x14ac:dyDescent="0.45">
      <c r="B66" s="18">
        <v>40909</v>
      </c>
      <c r="C66" s="90">
        <v>-10000</v>
      </c>
      <c r="D66" s="82"/>
      <c r="G66" s="18">
        <v>40909</v>
      </c>
      <c r="H66" s="90">
        <v>-10000</v>
      </c>
    </row>
    <row r="67" spans="2:8" ht="16.149999999999999" x14ac:dyDescent="0.45">
      <c r="B67" s="18">
        <v>40969</v>
      </c>
      <c r="C67" s="90">
        <v>-10000</v>
      </c>
      <c r="D67" s="82"/>
      <c r="G67" s="18">
        <v>40969</v>
      </c>
      <c r="H67" s="90">
        <v>-10000</v>
      </c>
    </row>
    <row r="68" spans="2:8" ht="16.149999999999999" x14ac:dyDescent="0.45">
      <c r="B68" s="18">
        <v>41000</v>
      </c>
      <c r="C68" s="90">
        <v>-10000</v>
      </c>
      <c r="D68" s="82"/>
      <c r="G68" s="18">
        <v>41000</v>
      </c>
      <c r="H68" s="90">
        <v>-10000</v>
      </c>
    </row>
    <row r="69" spans="2:8" ht="16.149999999999999" x14ac:dyDescent="0.45">
      <c r="B69" s="18">
        <v>41000</v>
      </c>
      <c r="C69" s="90">
        <v>-10000</v>
      </c>
      <c r="D69" s="82"/>
      <c r="G69" s="18">
        <v>41000</v>
      </c>
      <c r="H69" s="90">
        <v>-10000</v>
      </c>
    </row>
    <row r="70" spans="2:8" ht="16.149999999999999" x14ac:dyDescent="0.45">
      <c r="B70" s="18">
        <v>41030</v>
      </c>
      <c r="C70" s="90">
        <v>-10000</v>
      </c>
      <c r="D70" s="82"/>
      <c r="G70" s="18">
        <v>41030</v>
      </c>
      <c r="H70" s="90">
        <v>-10000</v>
      </c>
    </row>
    <row r="71" spans="2:8" ht="16.149999999999999" x14ac:dyDescent="0.45">
      <c r="B71" s="18">
        <v>41122</v>
      </c>
      <c r="C71" s="90">
        <v>-10000</v>
      </c>
      <c r="D71" s="82"/>
      <c r="G71" s="18">
        <v>41122</v>
      </c>
      <c r="H71" s="90">
        <v>-10000</v>
      </c>
    </row>
    <row r="72" spans="2:8" ht="16.149999999999999" x14ac:dyDescent="0.45">
      <c r="B72" s="18">
        <v>41122</v>
      </c>
      <c r="C72" s="90">
        <v>-10000</v>
      </c>
      <c r="D72" s="82"/>
      <c r="G72" s="18">
        <v>41122</v>
      </c>
      <c r="H72" s="90">
        <v>-10000</v>
      </c>
    </row>
    <row r="73" spans="2:8" ht="16.149999999999999" x14ac:dyDescent="0.45">
      <c r="B73" s="18">
        <v>41153</v>
      </c>
      <c r="C73" s="90">
        <v>-10000</v>
      </c>
      <c r="D73" s="82"/>
      <c r="G73" s="18">
        <v>41153</v>
      </c>
      <c r="H73" s="90">
        <v>-10000</v>
      </c>
    </row>
    <row r="74" spans="2:8" ht="16.149999999999999" x14ac:dyDescent="0.45">
      <c r="B74" s="18">
        <v>41214</v>
      </c>
      <c r="C74" s="90">
        <v>-10000</v>
      </c>
      <c r="D74" s="82"/>
      <c r="G74" s="18">
        <v>41214</v>
      </c>
      <c r="H74" s="90">
        <v>-10000</v>
      </c>
    </row>
    <row r="75" spans="2:8" ht="16.149999999999999" x14ac:dyDescent="0.45">
      <c r="B75" s="18">
        <v>41244</v>
      </c>
      <c r="C75" s="90">
        <v>-10000</v>
      </c>
      <c r="D75" s="82"/>
      <c r="G75" s="18">
        <v>41244</v>
      </c>
      <c r="H75" s="90">
        <v>-10000</v>
      </c>
    </row>
    <row r="76" spans="2:8" ht="16.149999999999999" x14ac:dyDescent="0.45">
      <c r="B76" s="19">
        <v>40969</v>
      </c>
      <c r="C76" s="90">
        <v>13617.021276595744</v>
      </c>
      <c r="D76" s="82"/>
      <c r="G76" s="19">
        <v>40969</v>
      </c>
      <c r="H76" s="90">
        <v>10892.095357590966</v>
      </c>
    </row>
    <row r="77" spans="2:8" ht="16.149999999999999" x14ac:dyDescent="0.45">
      <c r="B77" s="19">
        <v>40969</v>
      </c>
      <c r="C77" s="90">
        <v>12178.217821782178</v>
      </c>
      <c r="D77" s="82"/>
      <c r="G77" s="19">
        <v>40969</v>
      </c>
      <c r="H77" s="90">
        <v>10542.194744976816</v>
      </c>
    </row>
    <row r="78" spans="2:8" ht="16.149999999999999" x14ac:dyDescent="0.45">
      <c r="B78" s="19">
        <v>41030</v>
      </c>
      <c r="C78" s="90">
        <v>9264.7058823529405</v>
      </c>
      <c r="D78" s="82"/>
      <c r="G78" s="19">
        <v>41030</v>
      </c>
      <c r="H78" s="90">
        <v>9901.1735639283506</v>
      </c>
    </row>
    <row r="79" spans="2:8" ht="16.149999999999999" x14ac:dyDescent="0.45">
      <c r="B79" s="19">
        <v>41153</v>
      </c>
      <c r="C79" s="90">
        <v>11772.151898734177</v>
      </c>
      <c r="D79" s="82"/>
      <c r="G79" s="19">
        <v>41153</v>
      </c>
      <c r="H79" s="90">
        <v>10239.96874825604</v>
      </c>
    </row>
    <row r="80" spans="2:8" ht="16.149999999999999" x14ac:dyDescent="0.45">
      <c r="B80" s="19">
        <v>41004</v>
      </c>
      <c r="C80" s="90">
        <v>11617.64705882353</v>
      </c>
      <c r="D80" s="82"/>
      <c r="G80" s="19">
        <v>41004</v>
      </c>
      <c r="H80" s="90">
        <v>9883.5533521646394</v>
      </c>
    </row>
    <row r="81" spans="2:8" ht="16.149999999999999" x14ac:dyDescent="0.45">
      <c r="B81" s="19">
        <v>41049</v>
      </c>
      <c r="C81" s="90">
        <v>12625</v>
      </c>
      <c r="D81" s="82"/>
      <c r="G81" s="19">
        <v>41049</v>
      </c>
      <c r="H81" s="90">
        <v>9722.1581738528948</v>
      </c>
    </row>
    <row r="82" spans="2:8" ht="16.149999999999999" x14ac:dyDescent="0.45">
      <c r="B82" s="19">
        <v>41214</v>
      </c>
      <c r="C82" s="90">
        <v>11840.579710144928</v>
      </c>
      <c r="D82" s="82"/>
      <c r="G82" s="19">
        <v>41214</v>
      </c>
      <c r="H82" s="90">
        <v>11941.414389018262</v>
      </c>
    </row>
    <row r="83" spans="2:8" ht="16.149999999999999" x14ac:dyDescent="0.45">
      <c r="B83" s="19">
        <v>41183</v>
      </c>
      <c r="C83" s="90">
        <v>12109.375</v>
      </c>
      <c r="D83" s="82"/>
      <c r="G83" s="19">
        <v>41183</v>
      </c>
      <c r="H83" s="90">
        <v>10942.247477675983</v>
      </c>
    </row>
    <row r="84" spans="2:8" ht="16.149999999999999" x14ac:dyDescent="0.45">
      <c r="B84" s="19">
        <v>41244</v>
      </c>
      <c r="C84" s="90">
        <v>10972.222222222223</v>
      </c>
      <c r="D84" s="82"/>
      <c r="G84" s="19">
        <v>41244</v>
      </c>
      <c r="H84" s="90">
        <v>10892.586989409985</v>
      </c>
    </row>
    <row r="85" spans="2:8" ht="16.149999999999999" x14ac:dyDescent="0.45">
      <c r="B85" s="19">
        <v>41199</v>
      </c>
      <c r="C85" s="90">
        <v>11768.707482993197</v>
      </c>
      <c r="D85" s="82"/>
      <c r="G85" s="19">
        <v>41199</v>
      </c>
      <c r="H85" s="90">
        <v>10746.543778801843</v>
      </c>
    </row>
    <row r="86" spans="2:8" ht="16.149999999999999" x14ac:dyDescent="0.45">
      <c r="B86" s="19">
        <v>41294</v>
      </c>
      <c r="C86" s="90">
        <v>11525.423728813559</v>
      </c>
      <c r="D86" s="82"/>
      <c r="G86" s="19">
        <v>41294</v>
      </c>
      <c r="H86" s="90">
        <v>10717.675286590242</v>
      </c>
    </row>
    <row r="87" spans="2:8" ht="16.149999999999999" x14ac:dyDescent="0.45">
      <c r="B87" s="19">
        <v>41266</v>
      </c>
      <c r="C87" s="90">
        <v>8651.1627906976737</v>
      </c>
      <c r="D87" s="82"/>
      <c r="G87" s="19">
        <v>41266</v>
      </c>
      <c r="H87" s="90">
        <v>10043.922369765065</v>
      </c>
    </row>
    <row r="88" spans="2:8" ht="16.149999999999999" x14ac:dyDescent="0.45">
      <c r="B88" s="6">
        <v>41699</v>
      </c>
      <c r="C88" s="90">
        <v>7500</v>
      </c>
      <c r="D88" s="82"/>
      <c r="G88" s="6">
        <v>41699</v>
      </c>
      <c r="H88" s="90">
        <v>12423.952230734565</v>
      </c>
    </row>
    <row r="89" spans="2:8" ht="16.149999999999999" x14ac:dyDescent="0.45">
      <c r="B89" s="6">
        <v>41640</v>
      </c>
      <c r="C89" s="90">
        <v>12661.290322580646</v>
      </c>
      <c r="D89" s="82"/>
      <c r="G89" s="6">
        <v>41640</v>
      </c>
      <c r="H89" s="90">
        <v>11925.989672977626</v>
      </c>
    </row>
    <row r="90" spans="2:8" ht="16.149999999999999" x14ac:dyDescent="0.45">
      <c r="B90" s="6">
        <v>41699</v>
      </c>
      <c r="C90" s="90">
        <v>16000</v>
      </c>
      <c r="D90" s="82"/>
      <c r="G90" s="6">
        <v>41699</v>
      </c>
      <c r="H90" s="90">
        <v>12735.304307656774</v>
      </c>
    </row>
    <row r="91" spans="2:8" ht="16.149999999999999" x14ac:dyDescent="0.45">
      <c r="B91" s="6">
        <v>41883</v>
      </c>
      <c r="C91" s="90">
        <v>40333.333333333336</v>
      </c>
      <c r="D91" s="82"/>
      <c r="G91" s="6">
        <v>41883</v>
      </c>
      <c r="H91" s="90">
        <v>16392.604006163328</v>
      </c>
    </row>
    <row r="92" spans="2:8" ht="16.149999999999999" x14ac:dyDescent="0.45">
      <c r="B92" s="6">
        <v>43804</v>
      </c>
      <c r="C92" s="90">
        <v>23538.461538461539</v>
      </c>
      <c r="D92" s="82"/>
      <c r="G92" s="6">
        <v>43804</v>
      </c>
      <c r="H92" s="90">
        <v>23749.854295372421</v>
      </c>
    </row>
    <row r="93" spans="2:8" ht="16.149999999999999" x14ac:dyDescent="0.45">
      <c r="B93" s="6">
        <v>41821</v>
      </c>
      <c r="C93" s="90">
        <v>20363.636363636364</v>
      </c>
      <c r="D93" s="82"/>
      <c r="G93" s="6">
        <v>41821</v>
      </c>
      <c r="H93" s="90">
        <v>14493.229845334541</v>
      </c>
    </row>
    <row r="94" spans="2:8" ht="16.149999999999999" x14ac:dyDescent="0.45">
      <c r="B94" s="6">
        <v>41944</v>
      </c>
      <c r="C94" s="90">
        <v>19000</v>
      </c>
      <c r="D94" s="82"/>
      <c r="G94" s="6">
        <v>41944</v>
      </c>
      <c r="H94" s="90">
        <v>14914.765136536096</v>
      </c>
    </row>
    <row r="95" spans="2:8" ht="16.149999999999999" x14ac:dyDescent="0.45">
      <c r="B95" s="6">
        <v>43533</v>
      </c>
      <c r="C95" s="90">
        <v>20224.719101123595</v>
      </c>
      <c r="D95" s="82"/>
      <c r="G95" s="6">
        <v>43533</v>
      </c>
      <c r="H95" s="90">
        <v>19462.371298163678</v>
      </c>
    </row>
    <row r="96" spans="2:8" x14ac:dyDescent="0.45">
      <c r="B96" s="3" t="s">
        <v>9</v>
      </c>
      <c r="C96" s="91">
        <f>XIRR(C56:C95,B56:B95)</f>
        <v>0.33159574866294861</v>
      </c>
      <c r="D96" s="2"/>
      <c r="G96" s="3" t="s">
        <v>9</v>
      </c>
      <c r="H96" s="91">
        <f>XIRR(H56:H95,G56:G95)</f>
        <v>0.15508399605751041</v>
      </c>
    </row>
    <row r="99" spans="2:15" x14ac:dyDescent="0.45">
      <c r="B99" s="81" t="s">
        <v>286</v>
      </c>
      <c r="C99" s="82" t="s">
        <v>270</v>
      </c>
      <c r="D99" t="s">
        <v>271</v>
      </c>
      <c r="L99" s="3" t="s">
        <v>272</v>
      </c>
      <c r="N99" s="3" t="s">
        <v>273</v>
      </c>
    </row>
    <row r="100" spans="2:15" s="13" customFormat="1" ht="47.25" customHeight="1" x14ac:dyDescent="0.45">
      <c r="B100" s="83" t="s">
        <v>274</v>
      </c>
      <c r="C100" s="14" t="s">
        <v>275</v>
      </c>
      <c r="D100" s="14" t="s">
        <v>275</v>
      </c>
      <c r="E100" s="83" t="s">
        <v>276</v>
      </c>
      <c r="F100" s="83"/>
      <c r="G100" s="83" t="s">
        <v>277</v>
      </c>
      <c r="H100" s="83" t="s">
        <v>278</v>
      </c>
      <c r="I100" s="83" t="s">
        <v>279</v>
      </c>
      <c r="J100" s="83"/>
      <c r="K100" s="83" t="s">
        <v>277</v>
      </c>
      <c r="L100" s="83" t="s">
        <v>280</v>
      </c>
      <c r="M100" s="83" t="s">
        <v>281</v>
      </c>
      <c r="N100" s="83" t="s">
        <v>280</v>
      </c>
      <c r="O100" s="83" t="s">
        <v>282</v>
      </c>
    </row>
    <row r="101" spans="2:15" ht="16.149999999999999" x14ac:dyDescent="0.45">
      <c r="B101" s="6">
        <v>41275</v>
      </c>
      <c r="C101" s="82">
        <v>200</v>
      </c>
      <c r="D101" s="82">
        <v>135</v>
      </c>
      <c r="E101" s="93">
        <v>41487</v>
      </c>
      <c r="F101" s="84"/>
      <c r="G101" s="82">
        <v>10000</v>
      </c>
      <c r="H101" s="85">
        <f>G101/C101</f>
        <v>50</v>
      </c>
      <c r="I101" s="90">
        <f>H101*D101</f>
        <v>6750</v>
      </c>
      <c r="J101" s="82"/>
      <c r="K101" s="82">
        <v>10000</v>
      </c>
      <c r="L101" s="87">
        <v>20101</v>
      </c>
      <c r="M101" s="88">
        <f>K101/L101</f>
        <v>0.49748768717974229</v>
      </c>
      <c r="N101" s="87">
        <v>18307</v>
      </c>
      <c r="O101" s="90">
        <f>N101*M101</f>
        <v>9107.507089199542</v>
      </c>
    </row>
    <row r="102" spans="2:15" ht="16.149999999999999" x14ac:dyDescent="0.45">
      <c r="B102" s="6">
        <v>41306</v>
      </c>
      <c r="C102" s="82">
        <v>1275</v>
      </c>
      <c r="D102" s="82">
        <v>1590</v>
      </c>
      <c r="E102" s="93">
        <v>41760</v>
      </c>
      <c r="F102" s="84"/>
      <c r="G102" s="82">
        <v>10000</v>
      </c>
      <c r="H102" s="85">
        <f t="shared" ref="H102:H121" si="8">G102/C102</f>
        <v>7.8431372549019605</v>
      </c>
      <c r="I102" s="90">
        <f t="shared" ref="I102:I121" si="9">H102*D102</f>
        <v>12470.588235294117</v>
      </c>
      <c r="J102" s="82"/>
      <c r="K102" s="82">
        <v>10000</v>
      </c>
      <c r="L102" s="87">
        <v>20103</v>
      </c>
      <c r="M102" s="88">
        <f t="shared" ref="M102:M121" si="10">K102/L102</f>
        <v>0.49743819330448191</v>
      </c>
      <c r="N102" s="87">
        <v>24225</v>
      </c>
      <c r="O102" s="90">
        <f t="shared" ref="O102:O121" si="11">N102*M102</f>
        <v>12050.440232801075</v>
      </c>
    </row>
    <row r="103" spans="2:15" ht="16.149999999999999" x14ac:dyDescent="0.45">
      <c r="B103" s="6">
        <v>41365</v>
      </c>
      <c r="C103" s="82">
        <v>57</v>
      </c>
      <c r="D103" s="82">
        <v>60</v>
      </c>
      <c r="E103" s="93">
        <v>41640</v>
      </c>
      <c r="F103" s="84"/>
      <c r="G103" s="82">
        <v>10000</v>
      </c>
      <c r="H103" s="85">
        <f t="shared" si="8"/>
        <v>175.43859649122808</v>
      </c>
      <c r="I103" s="90">
        <f t="shared" si="9"/>
        <v>10526.315789473685</v>
      </c>
      <c r="J103" s="82"/>
      <c r="K103" s="82">
        <v>10000</v>
      </c>
      <c r="L103" s="87">
        <v>19300</v>
      </c>
      <c r="M103" s="88">
        <f t="shared" si="10"/>
        <v>0.51813471502590669</v>
      </c>
      <c r="N103" s="87">
        <v>20787</v>
      </c>
      <c r="O103" s="90">
        <f t="shared" si="11"/>
        <v>10770.466321243523</v>
      </c>
    </row>
    <row r="104" spans="2:15" ht="16.149999999999999" x14ac:dyDescent="0.45">
      <c r="B104" s="6">
        <v>41395</v>
      </c>
      <c r="C104" s="82">
        <v>31</v>
      </c>
      <c r="D104" s="82">
        <v>421</v>
      </c>
      <c r="E104" s="6">
        <v>43804</v>
      </c>
      <c r="F104" s="84"/>
      <c r="G104" s="82">
        <v>10000</v>
      </c>
      <c r="H104" s="85">
        <f t="shared" si="8"/>
        <v>322.58064516129031</v>
      </c>
      <c r="I104" s="90">
        <f t="shared" si="9"/>
        <v>135806.45161290321</v>
      </c>
      <c r="J104" s="82"/>
      <c r="K104" s="82">
        <v>10000</v>
      </c>
      <c r="L104" s="87">
        <v>19990</v>
      </c>
      <c r="M104" s="88">
        <f t="shared" si="10"/>
        <v>0.5002501250625313</v>
      </c>
      <c r="N104" s="87">
        <v>40750</v>
      </c>
      <c r="O104" s="90">
        <f t="shared" si="11"/>
        <v>20385.192596298151</v>
      </c>
    </row>
    <row r="105" spans="2:15" ht="16.149999999999999" x14ac:dyDescent="0.45">
      <c r="B105" s="6">
        <v>41456</v>
      </c>
      <c r="C105" s="82">
        <v>93</v>
      </c>
      <c r="D105" s="82">
        <v>284</v>
      </c>
      <c r="E105" s="6">
        <v>43804</v>
      </c>
      <c r="F105" s="84"/>
      <c r="G105" s="82">
        <v>10000</v>
      </c>
      <c r="H105" s="85">
        <f t="shared" si="8"/>
        <v>107.52688172043011</v>
      </c>
      <c r="I105" s="90">
        <f t="shared" si="9"/>
        <v>30537.634408602153</v>
      </c>
      <c r="J105" s="82"/>
      <c r="K105" s="82">
        <v>10000</v>
      </c>
      <c r="L105" s="87">
        <v>20302</v>
      </c>
      <c r="M105" s="88">
        <f t="shared" si="10"/>
        <v>0.49256230913210519</v>
      </c>
      <c r="N105" s="87">
        <v>40750</v>
      </c>
      <c r="O105" s="90">
        <f t="shared" si="11"/>
        <v>20071.914097133285</v>
      </c>
    </row>
    <row r="106" spans="2:15" ht="16.149999999999999" x14ac:dyDescent="0.45">
      <c r="B106" s="6">
        <v>41487</v>
      </c>
      <c r="C106" s="82">
        <v>525</v>
      </c>
      <c r="D106" s="82">
        <v>980</v>
      </c>
      <c r="E106" s="6">
        <v>43673</v>
      </c>
      <c r="F106" s="84"/>
      <c r="G106" s="82">
        <v>10000</v>
      </c>
      <c r="H106" s="85">
        <f t="shared" si="8"/>
        <v>19.047619047619047</v>
      </c>
      <c r="I106" s="90">
        <f t="shared" si="9"/>
        <v>18666.666666666668</v>
      </c>
      <c r="J106" s="82"/>
      <c r="K106" s="82">
        <v>10000</v>
      </c>
      <c r="L106" s="87">
        <v>18560</v>
      </c>
      <c r="M106" s="88">
        <f t="shared" si="10"/>
        <v>0.53879310344827591</v>
      </c>
      <c r="N106" s="87">
        <v>37686</v>
      </c>
      <c r="O106" s="90">
        <f t="shared" si="11"/>
        <v>20304.956896551725</v>
      </c>
    </row>
    <row r="107" spans="2:15" ht="16.149999999999999" x14ac:dyDescent="0.45">
      <c r="B107" s="6">
        <v>41548</v>
      </c>
      <c r="C107" s="82">
        <v>470</v>
      </c>
      <c r="D107" s="82">
        <v>910</v>
      </c>
      <c r="E107" s="6">
        <v>42036</v>
      </c>
      <c r="F107" s="84"/>
      <c r="G107" s="82">
        <v>10000</v>
      </c>
      <c r="H107" s="85">
        <f t="shared" si="8"/>
        <v>21.276595744680851</v>
      </c>
      <c r="I107" s="90">
        <f t="shared" si="9"/>
        <v>19361.702127659573</v>
      </c>
      <c r="J107" s="82"/>
      <c r="K107" s="82">
        <v>10000</v>
      </c>
      <c r="L107" s="87">
        <v>19900</v>
      </c>
      <c r="M107" s="88">
        <f t="shared" si="10"/>
        <v>0.50251256281407031</v>
      </c>
      <c r="N107" s="87">
        <v>29122</v>
      </c>
      <c r="O107" s="90">
        <f t="shared" si="11"/>
        <v>14634.170854271355</v>
      </c>
    </row>
    <row r="108" spans="2:15" ht="16.149999999999999" x14ac:dyDescent="0.45">
      <c r="B108" s="6">
        <v>41579</v>
      </c>
      <c r="C108" s="82">
        <v>200</v>
      </c>
      <c r="D108" s="82">
        <v>1168</v>
      </c>
      <c r="E108" s="6">
        <v>42597</v>
      </c>
      <c r="F108" s="84"/>
      <c r="G108" s="82">
        <v>10000</v>
      </c>
      <c r="H108" s="85">
        <f t="shared" si="8"/>
        <v>50</v>
      </c>
      <c r="I108" s="90">
        <f t="shared" si="9"/>
        <v>58400</v>
      </c>
      <c r="J108" s="82"/>
      <c r="K108" s="82">
        <v>10000</v>
      </c>
      <c r="L108" s="87">
        <v>20605</v>
      </c>
      <c r="M108" s="88">
        <f t="shared" si="10"/>
        <v>0.48531909730647899</v>
      </c>
      <c r="N108" s="87">
        <v>28064</v>
      </c>
      <c r="O108" s="90">
        <f t="shared" si="11"/>
        <v>13619.995146809026</v>
      </c>
    </row>
    <row r="109" spans="2:15" ht="16.149999999999999" x14ac:dyDescent="0.45">
      <c r="B109" s="18">
        <v>41275</v>
      </c>
      <c r="C109" s="82">
        <v>1365</v>
      </c>
      <c r="D109" s="82">
        <v>1505</v>
      </c>
      <c r="E109" s="6">
        <v>41395</v>
      </c>
      <c r="F109" s="84"/>
      <c r="G109" s="82">
        <v>10000</v>
      </c>
      <c r="H109" s="85">
        <f t="shared" si="8"/>
        <v>7.3260073260073257</v>
      </c>
      <c r="I109" s="90">
        <f t="shared" si="9"/>
        <v>11025.641025641025</v>
      </c>
      <c r="J109" s="82"/>
      <c r="K109" s="82">
        <v>10000</v>
      </c>
      <c r="L109" s="87">
        <v>19978</v>
      </c>
      <c r="M109" s="88">
        <f t="shared" si="10"/>
        <v>0.50055060566623288</v>
      </c>
      <c r="N109" s="87">
        <v>20250</v>
      </c>
      <c r="O109" s="90">
        <f t="shared" si="11"/>
        <v>10136.149764741216</v>
      </c>
    </row>
    <row r="110" spans="2:15" ht="16.149999999999999" x14ac:dyDescent="0.45">
      <c r="B110" s="18">
        <v>41275</v>
      </c>
      <c r="C110" s="82">
        <v>214</v>
      </c>
      <c r="D110" s="82">
        <v>223</v>
      </c>
      <c r="E110" s="6">
        <v>41395</v>
      </c>
      <c r="F110" s="84"/>
      <c r="G110" s="82">
        <v>10000</v>
      </c>
      <c r="H110" s="85">
        <f t="shared" si="8"/>
        <v>46.728971962616825</v>
      </c>
      <c r="I110" s="90">
        <f t="shared" si="9"/>
        <v>10420.560747663552</v>
      </c>
      <c r="J110" s="82"/>
      <c r="K110" s="82">
        <v>10000</v>
      </c>
      <c r="L110" s="87">
        <v>20129</v>
      </c>
      <c r="M110" s="88">
        <f t="shared" si="10"/>
        <v>0.49679566794177554</v>
      </c>
      <c r="N110" s="87">
        <v>19500</v>
      </c>
      <c r="O110" s="90">
        <f t="shared" si="11"/>
        <v>9687.5155248646224</v>
      </c>
    </row>
    <row r="111" spans="2:15" ht="16.149999999999999" x14ac:dyDescent="0.45">
      <c r="B111" s="18">
        <v>41334</v>
      </c>
      <c r="C111" s="82">
        <v>172</v>
      </c>
      <c r="D111" s="82">
        <v>197</v>
      </c>
      <c r="E111" s="6">
        <v>41370</v>
      </c>
      <c r="F111" s="84"/>
      <c r="G111" s="82">
        <v>10000</v>
      </c>
      <c r="H111" s="85">
        <f t="shared" si="8"/>
        <v>58.139534883720927</v>
      </c>
      <c r="I111" s="90">
        <f t="shared" si="9"/>
        <v>11453.488372093023</v>
      </c>
      <c r="J111" s="82"/>
      <c r="K111" s="82">
        <v>10000</v>
      </c>
      <c r="L111" s="87">
        <v>19570</v>
      </c>
      <c r="M111" s="88">
        <f t="shared" si="10"/>
        <v>0.510986203372509</v>
      </c>
      <c r="N111" s="87">
        <v>18731</v>
      </c>
      <c r="O111" s="90">
        <f t="shared" si="11"/>
        <v>9571.2825753704656</v>
      </c>
    </row>
    <row r="112" spans="2:15" ht="16.149999999999999" x14ac:dyDescent="0.45">
      <c r="B112" s="18">
        <v>41334</v>
      </c>
      <c r="C112" s="82">
        <v>60</v>
      </c>
      <c r="D112" s="82">
        <v>103</v>
      </c>
      <c r="E112" s="6">
        <v>41730</v>
      </c>
      <c r="F112" s="84"/>
      <c r="G112" s="82">
        <v>10000</v>
      </c>
      <c r="H112" s="85">
        <f t="shared" si="8"/>
        <v>166.66666666666666</v>
      </c>
      <c r="I112" s="90">
        <f t="shared" si="9"/>
        <v>17166.666666666664</v>
      </c>
      <c r="J112" s="82"/>
      <c r="K112" s="82">
        <v>10000</v>
      </c>
      <c r="L112" s="87">
        <v>18875</v>
      </c>
      <c r="M112" s="88">
        <f t="shared" si="10"/>
        <v>0.5298013245033113</v>
      </c>
      <c r="N112" s="87">
        <v>25550</v>
      </c>
      <c r="O112" s="90">
        <f t="shared" si="11"/>
        <v>13536.423841059604</v>
      </c>
    </row>
    <row r="113" spans="2:15" ht="16.149999999999999" x14ac:dyDescent="0.45">
      <c r="B113" s="18">
        <v>41365</v>
      </c>
      <c r="C113" s="82">
        <v>137</v>
      </c>
      <c r="D113" s="82">
        <v>112</v>
      </c>
      <c r="E113" s="6">
        <v>41426</v>
      </c>
      <c r="F113" s="84"/>
      <c r="G113" s="82">
        <v>10000</v>
      </c>
      <c r="H113" s="85">
        <f t="shared" si="8"/>
        <v>72.992700729927009</v>
      </c>
      <c r="I113" s="90">
        <f t="shared" si="9"/>
        <v>8175.1824817518245</v>
      </c>
      <c r="J113" s="82"/>
      <c r="K113" s="82">
        <v>10000</v>
      </c>
      <c r="L113" s="87">
        <v>19016</v>
      </c>
      <c r="M113" s="88">
        <f t="shared" si="10"/>
        <v>0.52587294909549853</v>
      </c>
      <c r="N113" s="87">
        <v>18719</v>
      </c>
      <c r="O113" s="90">
        <f t="shared" si="11"/>
        <v>9843.8157341186379</v>
      </c>
    </row>
    <row r="114" spans="2:15" ht="16.149999999999999" x14ac:dyDescent="0.45">
      <c r="B114" s="18">
        <v>41395</v>
      </c>
      <c r="C114" s="82">
        <v>73</v>
      </c>
      <c r="D114" s="82">
        <v>83.5</v>
      </c>
      <c r="E114" s="6">
        <v>41436</v>
      </c>
      <c r="F114" s="84"/>
      <c r="G114" s="82">
        <v>10000</v>
      </c>
      <c r="H114" s="85">
        <f t="shared" si="8"/>
        <v>136.98630136986301</v>
      </c>
      <c r="I114" s="90">
        <f t="shared" si="9"/>
        <v>11438.356164383562</v>
      </c>
      <c r="J114" s="82"/>
      <c r="K114" s="82">
        <v>10000</v>
      </c>
      <c r="L114" s="87">
        <v>19722</v>
      </c>
      <c r="M114" s="88">
        <f t="shared" si="10"/>
        <v>0.5070479667376534</v>
      </c>
      <c r="N114" s="87">
        <v>18774</v>
      </c>
      <c r="O114" s="90">
        <f t="shared" si="11"/>
        <v>9519.318527532705</v>
      </c>
    </row>
    <row r="115" spans="2:15" ht="16.149999999999999" x14ac:dyDescent="0.45">
      <c r="B115" s="18">
        <v>41426</v>
      </c>
      <c r="C115" s="82">
        <v>10.55</v>
      </c>
      <c r="D115" s="82">
        <v>12.4</v>
      </c>
      <c r="E115" s="6">
        <v>41730</v>
      </c>
      <c r="F115" s="84"/>
      <c r="G115" s="82">
        <v>10000</v>
      </c>
      <c r="H115" s="85">
        <f t="shared" si="8"/>
        <v>947.86729857819898</v>
      </c>
      <c r="I115" s="90">
        <f t="shared" si="9"/>
        <v>11753.554502369669</v>
      </c>
      <c r="J115" s="82"/>
      <c r="K115" s="82">
        <v>10000</v>
      </c>
      <c r="L115" s="87">
        <v>18541</v>
      </c>
      <c r="M115" s="88">
        <f t="shared" si="10"/>
        <v>0.53934523488484976</v>
      </c>
      <c r="N115" s="87">
        <v>22702</v>
      </c>
      <c r="O115" s="90">
        <f t="shared" si="11"/>
        <v>12244.215522355858</v>
      </c>
    </row>
    <row r="116" spans="2:15" ht="16.149999999999999" x14ac:dyDescent="0.45">
      <c r="B116" s="18">
        <v>41456</v>
      </c>
      <c r="C116" s="82">
        <v>230</v>
      </c>
      <c r="D116" s="82">
        <v>257</v>
      </c>
      <c r="E116" s="6">
        <v>41495</v>
      </c>
      <c r="F116" s="84"/>
      <c r="G116" s="82">
        <v>10000</v>
      </c>
      <c r="H116" s="85">
        <f t="shared" si="8"/>
        <v>43.478260869565219</v>
      </c>
      <c r="I116" s="90">
        <f t="shared" si="9"/>
        <v>11173.913043478262</v>
      </c>
      <c r="J116" s="82"/>
      <c r="K116" s="82">
        <v>10000</v>
      </c>
      <c r="L116" s="87">
        <v>20150</v>
      </c>
      <c r="M116" s="88">
        <f t="shared" si="10"/>
        <v>0.49627791563275436</v>
      </c>
      <c r="N116" s="87">
        <v>18558</v>
      </c>
      <c r="O116" s="90">
        <f t="shared" si="11"/>
        <v>9209.925558312656</v>
      </c>
    </row>
    <row r="117" spans="2:15" ht="16.149999999999999" x14ac:dyDescent="0.45">
      <c r="B117" s="18">
        <v>41518</v>
      </c>
      <c r="C117" s="82">
        <v>33.5</v>
      </c>
      <c r="D117" s="82">
        <v>39.5</v>
      </c>
      <c r="E117" s="6">
        <v>41579</v>
      </c>
      <c r="F117" s="84"/>
      <c r="G117" s="82">
        <v>10000</v>
      </c>
      <c r="H117" s="85">
        <f t="shared" si="8"/>
        <v>298.50746268656718</v>
      </c>
      <c r="I117" s="90">
        <f t="shared" si="9"/>
        <v>11791.044776119403</v>
      </c>
      <c r="J117" s="82"/>
      <c r="K117" s="82">
        <v>10000</v>
      </c>
      <c r="L117" s="87">
        <v>19742</v>
      </c>
      <c r="M117" s="88">
        <f t="shared" si="10"/>
        <v>0.50653429237159353</v>
      </c>
      <c r="N117" s="87">
        <v>20635</v>
      </c>
      <c r="O117" s="90">
        <f t="shared" si="11"/>
        <v>10452.335123087832</v>
      </c>
    </row>
    <row r="118" spans="2:15" ht="16.149999999999999" x14ac:dyDescent="0.45">
      <c r="B118" s="18">
        <v>41518</v>
      </c>
      <c r="C118" s="82">
        <v>337</v>
      </c>
      <c r="D118" s="82">
        <v>362</v>
      </c>
      <c r="E118" s="6">
        <v>41609</v>
      </c>
      <c r="F118" s="84"/>
      <c r="G118" s="82">
        <v>10000</v>
      </c>
      <c r="H118" s="85">
        <f t="shared" si="8"/>
        <v>29.673590504451038</v>
      </c>
      <c r="I118" s="90">
        <f t="shared" si="9"/>
        <v>10741.839762611276</v>
      </c>
      <c r="J118" s="82"/>
      <c r="K118" s="82">
        <v>10000</v>
      </c>
      <c r="L118" s="87">
        <v>19727</v>
      </c>
      <c r="M118" s="88">
        <f t="shared" si="10"/>
        <v>0.50691945049931564</v>
      </c>
      <c r="N118" s="87">
        <v>21170</v>
      </c>
      <c r="O118" s="90">
        <f t="shared" si="11"/>
        <v>10731.484767070511</v>
      </c>
    </row>
    <row r="119" spans="2:15" ht="16.149999999999999" x14ac:dyDescent="0.45">
      <c r="B119" s="18">
        <v>41548</v>
      </c>
      <c r="C119" s="82">
        <v>52.5</v>
      </c>
      <c r="D119" s="82">
        <v>66</v>
      </c>
      <c r="E119" s="6">
        <v>41594</v>
      </c>
      <c r="F119" s="84"/>
      <c r="G119" s="82">
        <v>10000</v>
      </c>
      <c r="H119" s="85">
        <f t="shared" si="8"/>
        <v>190.47619047619048</v>
      </c>
      <c r="I119" s="90">
        <f t="shared" si="9"/>
        <v>12571.428571428572</v>
      </c>
      <c r="J119" s="82"/>
      <c r="K119" s="82">
        <v>10000</v>
      </c>
      <c r="L119" s="87">
        <v>19985</v>
      </c>
      <c r="M119" s="88">
        <f t="shared" si="10"/>
        <v>0.50037528146109578</v>
      </c>
      <c r="N119" s="87">
        <v>20217</v>
      </c>
      <c r="O119" s="90">
        <f t="shared" si="11"/>
        <v>10116.087065298972</v>
      </c>
    </row>
    <row r="120" spans="2:15" ht="16.149999999999999" x14ac:dyDescent="0.45">
      <c r="B120" s="18">
        <v>41579</v>
      </c>
      <c r="C120" s="82">
        <v>330</v>
      </c>
      <c r="D120" s="82">
        <v>397</v>
      </c>
      <c r="E120" s="6">
        <v>41616</v>
      </c>
      <c r="F120" s="84"/>
      <c r="G120" s="82">
        <v>10000</v>
      </c>
      <c r="H120" s="85">
        <f t="shared" si="8"/>
        <v>30.303030303030305</v>
      </c>
      <c r="I120" s="90">
        <f t="shared" si="9"/>
        <v>12030.30303030303</v>
      </c>
      <c r="J120" s="82"/>
      <c r="K120" s="82">
        <v>10000</v>
      </c>
      <c r="L120" s="87">
        <v>20425</v>
      </c>
      <c r="M120" s="88">
        <f t="shared" si="10"/>
        <v>0.48959608323133413</v>
      </c>
      <c r="N120" s="87">
        <v>20890</v>
      </c>
      <c r="O120" s="90">
        <f t="shared" si="11"/>
        <v>10227.662178702571</v>
      </c>
    </row>
    <row r="121" spans="2:15" ht="16.149999999999999" x14ac:dyDescent="0.45">
      <c r="B121" s="18">
        <v>41597</v>
      </c>
      <c r="C121" s="82">
        <v>107</v>
      </c>
      <c r="D121" s="82">
        <v>215</v>
      </c>
      <c r="E121" s="6">
        <v>41809</v>
      </c>
      <c r="F121" s="84"/>
      <c r="G121" s="82">
        <v>10000</v>
      </c>
      <c r="H121" s="85">
        <f t="shared" si="8"/>
        <v>93.45794392523365</v>
      </c>
      <c r="I121" s="90">
        <f t="shared" si="9"/>
        <v>20093.457943925234</v>
      </c>
      <c r="J121" s="82"/>
      <c r="K121" s="82">
        <v>10000</v>
      </c>
      <c r="L121" s="87">
        <v>20875</v>
      </c>
      <c r="M121" s="88">
        <f t="shared" si="10"/>
        <v>0.47904191616766467</v>
      </c>
      <c r="N121" s="87">
        <v>25580</v>
      </c>
      <c r="O121" s="90">
        <f t="shared" si="11"/>
        <v>12253.892215568862</v>
      </c>
    </row>
    <row r="122" spans="2:15" ht="16.149999999999999" x14ac:dyDescent="0.45">
      <c r="B122" s="84"/>
      <c r="D122" s="82"/>
      <c r="E122" s="84"/>
      <c r="F122" s="84"/>
      <c r="G122" s="82"/>
      <c r="H122" s="85"/>
      <c r="I122" s="90"/>
      <c r="J122" s="82"/>
      <c r="K122" s="82"/>
      <c r="L122" s="87"/>
      <c r="M122" s="88"/>
      <c r="N122" s="87"/>
      <c r="O122" s="90"/>
    </row>
    <row r="124" spans="2:15" x14ac:dyDescent="0.45">
      <c r="B124" s="1" t="s">
        <v>283</v>
      </c>
      <c r="G124" s="1" t="s">
        <v>284</v>
      </c>
    </row>
    <row r="125" spans="2:15" x14ac:dyDescent="0.45">
      <c r="B125" s="189" t="s">
        <v>287</v>
      </c>
      <c r="C125" s="189"/>
      <c r="G125" s="189" t="s">
        <v>287</v>
      </c>
      <c r="H125" s="189"/>
    </row>
    <row r="126" spans="2:15" ht="16.149999999999999" x14ac:dyDescent="0.45">
      <c r="B126" s="6">
        <v>41275</v>
      </c>
      <c r="C126" s="90">
        <v>-10000</v>
      </c>
      <c r="D126" s="82"/>
      <c r="G126" s="6">
        <v>41275</v>
      </c>
      <c r="H126" s="90">
        <v>-10000</v>
      </c>
    </row>
    <row r="127" spans="2:15" ht="16.149999999999999" x14ac:dyDescent="0.45">
      <c r="B127" s="6">
        <v>41306</v>
      </c>
      <c r="C127" s="90">
        <v>-10000</v>
      </c>
      <c r="D127" s="82"/>
      <c r="G127" s="6">
        <v>41306</v>
      </c>
      <c r="H127" s="90">
        <v>-10000</v>
      </c>
    </row>
    <row r="128" spans="2:15" ht="16.149999999999999" x14ac:dyDescent="0.45">
      <c r="B128" s="6">
        <v>41365</v>
      </c>
      <c r="C128" s="90">
        <v>-10000</v>
      </c>
      <c r="D128" s="82"/>
      <c r="G128" s="6">
        <v>41365</v>
      </c>
      <c r="H128" s="90">
        <v>-10000</v>
      </c>
    </row>
    <row r="129" spans="2:8" ht="16.149999999999999" x14ac:dyDescent="0.45">
      <c r="B129" s="6">
        <v>41395</v>
      </c>
      <c r="C129" s="90">
        <v>-10000</v>
      </c>
      <c r="D129" s="82"/>
      <c r="G129" s="6">
        <v>41395</v>
      </c>
      <c r="H129" s="90">
        <v>-10000</v>
      </c>
    </row>
    <row r="130" spans="2:8" ht="16.149999999999999" x14ac:dyDescent="0.45">
      <c r="B130" s="6">
        <v>41456</v>
      </c>
      <c r="C130" s="90">
        <v>-10000</v>
      </c>
      <c r="D130" s="82"/>
      <c r="G130" s="6">
        <v>41456</v>
      </c>
      <c r="H130" s="90">
        <v>-10000</v>
      </c>
    </row>
    <row r="131" spans="2:8" ht="16.149999999999999" x14ac:dyDescent="0.45">
      <c r="B131" s="6">
        <v>41487</v>
      </c>
      <c r="C131" s="90">
        <v>-10000</v>
      </c>
      <c r="D131" s="82"/>
      <c r="G131" s="6">
        <v>41487</v>
      </c>
      <c r="H131" s="90">
        <v>-10000</v>
      </c>
    </row>
    <row r="132" spans="2:8" ht="16.149999999999999" x14ac:dyDescent="0.45">
      <c r="B132" s="6">
        <v>41548</v>
      </c>
      <c r="C132" s="90">
        <v>-10000</v>
      </c>
      <c r="D132" s="82"/>
      <c r="G132" s="6">
        <v>41548</v>
      </c>
      <c r="H132" s="90">
        <v>-10000</v>
      </c>
    </row>
    <row r="133" spans="2:8" ht="16.149999999999999" x14ac:dyDescent="0.45">
      <c r="B133" s="6">
        <v>41579</v>
      </c>
      <c r="C133" s="90">
        <v>-10000</v>
      </c>
      <c r="D133" s="82"/>
      <c r="G133" s="6">
        <v>41579</v>
      </c>
      <c r="H133" s="90">
        <v>-10000</v>
      </c>
    </row>
    <row r="134" spans="2:8" ht="16.149999999999999" x14ac:dyDescent="0.45">
      <c r="B134" s="18">
        <v>41275</v>
      </c>
      <c r="C134" s="90">
        <v>-10000</v>
      </c>
      <c r="D134" s="82"/>
      <c r="G134" s="18">
        <v>41275</v>
      </c>
      <c r="H134" s="90">
        <v>-10000</v>
      </c>
    </row>
    <row r="135" spans="2:8" ht="16.149999999999999" x14ac:dyDescent="0.45">
      <c r="B135" s="18">
        <v>41275</v>
      </c>
      <c r="C135" s="90">
        <v>-10000</v>
      </c>
      <c r="D135" s="82"/>
      <c r="G135" s="18">
        <v>41275</v>
      </c>
      <c r="H135" s="90">
        <v>-10000</v>
      </c>
    </row>
    <row r="136" spans="2:8" ht="16.149999999999999" x14ac:dyDescent="0.45">
      <c r="B136" s="18">
        <v>41334</v>
      </c>
      <c r="C136" s="90">
        <v>-10000</v>
      </c>
      <c r="D136" s="82"/>
      <c r="G136" s="18">
        <v>41334</v>
      </c>
      <c r="H136" s="90">
        <v>-10000</v>
      </c>
    </row>
    <row r="137" spans="2:8" ht="16.149999999999999" x14ac:dyDescent="0.45">
      <c r="B137" s="18">
        <v>41334</v>
      </c>
      <c r="C137" s="90">
        <v>-10000</v>
      </c>
      <c r="D137" s="82"/>
      <c r="G137" s="18">
        <v>41334</v>
      </c>
      <c r="H137" s="90">
        <v>-10000</v>
      </c>
    </row>
    <row r="138" spans="2:8" ht="16.149999999999999" x14ac:dyDescent="0.45">
      <c r="B138" s="18">
        <v>41365</v>
      </c>
      <c r="C138" s="90">
        <v>-10000</v>
      </c>
      <c r="D138" s="82"/>
      <c r="G138" s="18">
        <v>41365</v>
      </c>
      <c r="H138" s="90">
        <v>-10000</v>
      </c>
    </row>
    <row r="139" spans="2:8" ht="16.149999999999999" x14ac:dyDescent="0.45">
      <c r="B139" s="18">
        <v>41395</v>
      </c>
      <c r="C139" s="90">
        <v>-10000</v>
      </c>
      <c r="D139" s="82"/>
      <c r="G139" s="18">
        <v>41395</v>
      </c>
      <c r="H139" s="90">
        <v>-10000</v>
      </c>
    </row>
    <row r="140" spans="2:8" ht="16.149999999999999" x14ac:dyDescent="0.45">
      <c r="B140" s="18">
        <v>41426</v>
      </c>
      <c r="C140" s="90">
        <v>-10000</v>
      </c>
      <c r="D140" s="82"/>
      <c r="G140" s="18">
        <v>41426</v>
      </c>
      <c r="H140" s="90">
        <v>-10000</v>
      </c>
    </row>
    <row r="141" spans="2:8" ht="16.149999999999999" x14ac:dyDescent="0.45">
      <c r="B141" s="18">
        <v>41456</v>
      </c>
      <c r="C141" s="90">
        <v>-10000</v>
      </c>
      <c r="D141" s="82"/>
      <c r="G141" s="18">
        <v>41456</v>
      </c>
      <c r="H141" s="90">
        <v>-10000</v>
      </c>
    </row>
    <row r="142" spans="2:8" ht="16.149999999999999" x14ac:dyDescent="0.45">
      <c r="B142" s="18">
        <v>41518</v>
      </c>
      <c r="C142" s="90">
        <v>-10000</v>
      </c>
      <c r="D142" s="82"/>
      <c r="G142" s="18">
        <v>41518</v>
      </c>
      <c r="H142" s="90">
        <v>-10000</v>
      </c>
    </row>
    <row r="143" spans="2:8" ht="16.149999999999999" x14ac:dyDescent="0.45">
      <c r="B143" s="18">
        <v>41518</v>
      </c>
      <c r="C143" s="90">
        <v>-10000</v>
      </c>
      <c r="D143" s="82"/>
      <c r="G143" s="18">
        <v>41518</v>
      </c>
      <c r="H143" s="90">
        <v>-10000</v>
      </c>
    </row>
    <row r="144" spans="2:8" ht="16.149999999999999" x14ac:dyDescent="0.45">
      <c r="B144" s="18">
        <v>41548</v>
      </c>
      <c r="C144" s="90">
        <v>-10000</v>
      </c>
      <c r="D144" s="82"/>
      <c r="G144" s="18">
        <v>41548</v>
      </c>
      <c r="H144" s="90">
        <v>-10000</v>
      </c>
    </row>
    <row r="145" spans="2:8" ht="16.149999999999999" x14ac:dyDescent="0.45">
      <c r="B145" s="18">
        <v>41579</v>
      </c>
      <c r="C145" s="90">
        <v>-10000</v>
      </c>
      <c r="D145" s="82"/>
      <c r="G145" s="18">
        <v>41579</v>
      </c>
      <c r="H145" s="90">
        <v>-10000</v>
      </c>
    </row>
    <row r="146" spans="2:8" ht="16.149999999999999" x14ac:dyDescent="0.45">
      <c r="B146" s="18">
        <v>41597</v>
      </c>
      <c r="C146" s="90">
        <v>-10000</v>
      </c>
      <c r="D146" s="82"/>
      <c r="G146" s="18">
        <v>41597</v>
      </c>
      <c r="H146" s="90">
        <v>-10000</v>
      </c>
    </row>
    <row r="147" spans="2:8" ht="16.149999999999999" x14ac:dyDescent="0.45">
      <c r="B147" s="19">
        <v>41395</v>
      </c>
      <c r="C147" s="90">
        <v>11025.641025641025</v>
      </c>
      <c r="D147" s="82"/>
      <c r="G147" s="19">
        <v>41395</v>
      </c>
      <c r="H147" s="90">
        <v>10136.149764741216</v>
      </c>
    </row>
    <row r="148" spans="2:8" ht="16.149999999999999" x14ac:dyDescent="0.45">
      <c r="B148" s="19">
        <v>41395</v>
      </c>
      <c r="C148" s="90">
        <v>10420.560747663552</v>
      </c>
      <c r="D148" s="82"/>
      <c r="G148" s="19">
        <v>41395</v>
      </c>
      <c r="H148" s="90">
        <v>9687.5155248646224</v>
      </c>
    </row>
    <row r="149" spans="2:8" ht="16.149999999999999" x14ac:dyDescent="0.45">
      <c r="B149" s="19">
        <v>41370</v>
      </c>
      <c r="C149" s="90">
        <v>11453.488372093023</v>
      </c>
      <c r="D149" s="82"/>
      <c r="G149" s="19">
        <v>41370</v>
      </c>
      <c r="H149" s="90">
        <v>9571.2825753704656</v>
      </c>
    </row>
    <row r="150" spans="2:8" ht="16.149999999999999" x14ac:dyDescent="0.45">
      <c r="B150" s="19">
        <v>41730</v>
      </c>
      <c r="C150" s="90">
        <v>17166.666666666664</v>
      </c>
      <c r="D150" s="82"/>
      <c r="G150" s="19">
        <v>41730</v>
      </c>
      <c r="H150" s="90">
        <v>13536.423841059604</v>
      </c>
    </row>
    <row r="151" spans="2:8" ht="16.149999999999999" x14ac:dyDescent="0.45">
      <c r="B151" s="19">
        <v>41426</v>
      </c>
      <c r="C151" s="90">
        <v>8175.1824817518245</v>
      </c>
      <c r="D151" s="82"/>
      <c r="G151" s="19">
        <v>41426</v>
      </c>
      <c r="H151" s="90">
        <v>9843.8157341186379</v>
      </c>
    </row>
    <row r="152" spans="2:8" ht="16.149999999999999" x14ac:dyDescent="0.45">
      <c r="B152" s="19">
        <v>41436</v>
      </c>
      <c r="C152" s="90">
        <v>11438.356164383562</v>
      </c>
      <c r="D152" s="82"/>
      <c r="G152" s="19">
        <v>41436</v>
      </c>
      <c r="H152" s="90">
        <v>9519.318527532705</v>
      </c>
    </row>
    <row r="153" spans="2:8" ht="16.149999999999999" x14ac:dyDescent="0.45">
      <c r="B153" s="19">
        <v>41730</v>
      </c>
      <c r="C153" s="90">
        <v>11753.554502369669</v>
      </c>
      <c r="D153" s="82"/>
      <c r="G153" s="19">
        <v>41730</v>
      </c>
      <c r="H153" s="90">
        <v>12244.215522355858</v>
      </c>
    </row>
    <row r="154" spans="2:8" ht="16.149999999999999" x14ac:dyDescent="0.45">
      <c r="B154" s="19">
        <v>41495</v>
      </c>
      <c r="C154" s="90">
        <v>11173.913043478262</v>
      </c>
      <c r="D154" s="82"/>
      <c r="G154" s="19">
        <v>41495</v>
      </c>
      <c r="H154" s="90">
        <v>9209.925558312656</v>
      </c>
    </row>
    <row r="155" spans="2:8" ht="16.149999999999999" x14ac:dyDescent="0.45">
      <c r="B155" s="19">
        <v>41579</v>
      </c>
      <c r="C155" s="90">
        <v>11791.044776119403</v>
      </c>
      <c r="D155" s="82"/>
      <c r="G155" s="19">
        <v>41579</v>
      </c>
      <c r="H155" s="90">
        <v>10452.335123087832</v>
      </c>
    </row>
    <row r="156" spans="2:8" ht="16.149999999999999" x14ac:dyDescent="0.45">
      <c r="B156" s="19">
        <v>41609</v>
      </c>
      <c r="C156" s="90">
        <v>10741.839762611276</v>
      </c>
      <c r="D156" s="82"/>
      <c r="G156" s="19">
        <v>41609</v>
      </c>
      <c r="H156" s="90">
        <v>10731.484767070511</v>
      </c>
    </row>
    <row r="157" spans="2:8" ht="16.149999999999999" x14ac:dyDescent="0.45">
      <c r="B157" s="19">
        <v>41594</v>
      </c>
      <c r="C157" s="90">
        <v>12571.428571428572</v>
      </c>
      <c r="D157" s="82"/>
      <c r="G157" s="19">
        <v>41594</v>
      </c>
      <c r="H157" s="90">
        <v>10116.087065298972</v>
      </c>
    </row>
    <row r="158" spans="2:8" ht="16.149999999999999" x14ac:dyDescent="0.45">
      <c r="B158" s="19">
        <v>41616</v>
      </c>
      <c r="C158" s="90">
        <v>12030.30303030303</v>
      </c>
      <c r="D158" s="82"/>
      <c r="G158" s="19">
        <v>41616</v>
      </c>
      <c r="H158" s="90">
        <v>10227.662178702571</v>
      </c>
    </row>
    <row r="159" spans="2:8" ht="16.149999999999999" x14ac:dyDescent="0.45">
      <c r="B159" s="19">
        <v>41809</v>
      </c>
      <c r="C159" s="90">
        <v>20093.457943925234</v>
      </c>
      <c r="D159" s="82"/>
      <c r="G159" s="19">
        <v>41809</v>
      </c>
      <c r="H159" s="90">
        <v>12253.892215568862</v>
      </c>
    </row>
    <row r="160" spans="2:8" ht="16.149999999999999" x14ac:dyDescent="0.45">
      <c r="B160" s="93">
        <v>41487</v>
      </c>
      <c r="C160" s="90">
        <v>6750</v>
      </c>
      <c r="D160" s="82"/>
      <c r="G160" s="93">
        <v>41487</v>
      </c>
      <c r="H160" s="90">
        <v>9107.507089199542</v>
      </c>
    </row>
    <row r="161" spans="2:15" ht="16.149999999999999" x14ac:dyDescent="0.45">
      <c r="B161" s="93">
        <v>41760</v>
      </c>
      <c r="C161" s="90">
        <v>12470.588235294117</v>
      </c>
      <c r="D161" s="82"/>
      <c r="G161" s="93">
        <v>41760</v>
      </c>
      <c r="H161" s="90">
        <v>12050.440232801075</v>
      </c>
    </row>
    <row r="162" spans="2:15" ht="16.149999999999999" x14ac:dyDescent="0.45">
      <c r="B162" s="93">
        <v>41640</v>
      </c>
      <c r="C162" s="90">
        <v>10526.315789473685</v>
      </c>
      <c r="D162" s="82"/>
      <c r="G162" s="93">
        <v>41640</v>
      </c>
      <c r="H162" s="90">
        <v>10770.466321243523</v>
      </c>
    </row>
    <row r="163" spans="2:15" ht="16.149999999999999" x14ac:dyDescent="0.45">
      <c r="B163" s="6">
        <v>43804</v>
      </c>
      <c r="C163" s="90">
        <v>135806.45161290321</v>
      </c>
      <c r="D163" s="82"/>
      <c r="G163" s="6">
        <v>43804</v>
      </c>
      <c r="H163" s="90">
        <v>20385.192596298151</v>
      </c>
    </row>
    <row r="164" spans="2:15" ht="16.149999999999999" x14ac:dyDescent="0.45">
      <c r="B164" s="6">
        <v>43804</v>
      </c>
      <c r="C164" s="90">
        <v>30537.634408602153</v>
      </c>
      <c r="D164" s="82"/>
      <c r="G164" s="6">
        <v>43804</v>
      </c>
      <c r="H164" s="90">
        <v>20071.914097133285</v>
      </c>
    </row>
    <row r="165" spans="2:15" ht="16.149999999999999" x14ac:dyDescent="0.45">
      <c r="B165" s="6">
        <v>43673</v>
      </c>
      <c r="C165" s="90">
        <v>18666.666666666668</v>
      </c>
      <c r="D165" s="82"/>
      <c r="G165" s="6">
        <v>43673</v>
      </c>
      <c r="H165" s="90">
        <v>20304.956896551725</v>
      </c>
    </row>
    <row r="166" spans="2:15" ht="16.149999999999999" x14ac:dyDescent="0.45">
      <c r="B166" s="6">
        <v>42036</v>
      </c>
      <c r="C166" s="90">
        <v>19361.702127659573</v>
      </c>
      <c r="D166" s="82"/>
      <c r="G166" s="6">
        <v>42036</v>
      </c>
      <c r="H166" s="90">
        <v>14634.170854271355</v>
      </c>
    </row>
    <row r="167" spans="2:15" ht="16.149999999999999" x14ac:dyDescent="0.45">
      <c r="B167" s="6">
        <v>42597</v>
      </c>
      <c r="C167" s="90">
        <v>58400</v>
      </c>
      <c r="D167" s="82"/>
      <c r="G167" s="6">
        <v>42597</v>
      </c>
      <c r="H167" s="90">
        <v>13619.995146809026</v>
      </c>
    </row>
    <row r="168" spans="2:15" x14ac:dyDescent="0.45">
      <c r="B168" s="3" t="s">
        <v>9</v>
      </c>
      <c r="C168" s="91">
        <f>XIRR(C126:C167,B126:B167)</f>
        <v>0.43118434548377993</v>
      </c>
      <c r="D168" s="2"/>
      <c r="G168" s="3" t="s">
        <v>9</v>
      </c>
      <c r="H168" s="91">
        <f>XIRR(H126:H167,G126:G167)</f>
        <v>0.1307217299938202</v>
      </c>
    </row>
    <row r="171" spans="2:15" x14ac:dyDescent="0.45">
      <c r="B171" s="81" t="s">
        <v>288</v>
      </c>
      <c r="C171" s="82" t="s">
        <v>270</v>
      </c>
      <c r="D171" t="s">
        <v>271</v>
      </c>
      <c r="L171" s="3" t="s">
        <v>272</v>
      </c>
      <c r="N171" s="3" t="s">
        <v>273</v>
      </c>
    </row>
    <row r="172" spans="2:15" s="13" customFormat="1" ht="47.25" customHeight="1" x14ac:dyDescent="0.45">
      <c r="B172" s="83" t="s">
        <v>274</v>
      </c>
      <c r="C172" s="14" t="s">
        <v>275</v>
      </c>
      <c r="D172" s="14" t="s">
        <v>275</v>
      </c>
      <c r="E172" s="83" t="s">
        <v>276</v>
      </c>
      <c r="F172" s="83"/>
      <c r="G172" s="83" t="s">
        <v>277</v>
      </c>
      <c r="H172" s="83" t="s">
        <v>278</v>
      </c>
      <c r="I172" s="83" t="s">
        <v>279</v>
      </c>
      <c r="J172" s="83"/>
      <c r="K172" s="83" t="s">
        <v>277</v>
      </c>
      <c r="L172" s="83" t="s">
        <v>280</v>
      </c>
      <c r="M172" s="83" t="s">
        <v>281</v>
      </c>
      <c r="N172" s="83" t="s">
        <v>280</v>
      </c>
      <c r="O172" s="83" t="s">
        <v>282</v>
      </c>
    </row>
    <row r="173" spans="2:15" ht="16.149999999999999" x14ac:dyDescent="0.45">
      <c r="B173" s="6">
        <v>41640</v>
      </c>
      <c r="C173" s="82">
        <v>42</v>
      </c>
      <c r="D173" s="92">
        <v>284.60000000000002</v>
      </c>
      <c r="E173" s="6">
        <v>43344</v>
      </c>
      <c r="F173" s="84"/>
      <c r="G173" s="82">
        <v>10000</v>
      </c>
      <c r="H173" s="85">
        <f>G173/C173</f>
        <v>238.0952380952381</v>
      </c>
      <c r="I173" s="90">
        <f>H173*D173</f>
        <v>67761.904761904763</v>
      </c>
      <c r="J173" s="82"/>
      <c r="K173" s="82">
        <v>10000</v>
      </c>
      <c r="L173" s="87">
        <v>20890</v>
      </c>
      <c r="M173" s="88">
        <f>K173/L173</f>
        <v>0.47869794159885115</v>
      </c>
      <c r="N173" s="87">
        <v>38645</v>
      </c>
      <c r="O173" s="90">
        <f>N173*M173</f>
        <v>18499.281953087604</v>
      </c>
    </row>
    <row r="174" spans="2:15" ht="16.149999999999999" x14ac:dyDescent="0.45">
      <c r="B174" s="6">
        <v>41671</v>
      </c>
      <c r="C174" s="82">
        <v>225</v>
      </c>
      <c r="D174" s="92">
        <v>680</v>
      </c>
      <c r="E174" s="6">
        <v>41852</v>
      </c>
      <c r="F174" s="84"/>
      <c r="G174" s="82">
        <v>10000</v>
      </c>
      <c r="H174" s="85">
        <f t="shared" ref="H174:H188" si="12">G174/C174</f>
        <v>44.444444444444443</v>
      </c>
      <c r="I174" s="90">
        <f t="shared" ref="I174:I188" si="13">H174*D174</f>
        <v>30222.222222222223</v>
      </c>
      <c r="J174" s="82"/>
      <c r="K174" s="82">
        <v>10000</v>
      </c>
      <c r="L174" s="87">
        <v>20852</v>
      </c>
      <c r="M174" s="88">
        <f t="shared" ref="M174:M188" si="14">K174/L174</f>
        <v>0.47957030500671399</v>
      </c>
      <c r="N174" s="87">
        <v>25880</v>
      </c>
      <c r="O174" s="90">
        <f t="shared" ref="O174:O188" si="15">N174*M174</f>
        <v>12411.279493573758</v>
      </c>
    </row>
    <row r="175" spans="2:15" ht="16.149999999999999" x14ac:dyDescent="0.45">
      <c r="B175" s="6">
        <v>41730</v>
      </c>
      <c r="C175" s="82">
        <v>568</v>
      </c>
      <c r="D175" s="92">
        <v>1304</v>
      </c>
      <c r="E175" s="6">
        <v>42583</v>
      </c>
      <c r="F175" s="84"/>
      <c r="G175" s="82">
        <v>10000</v>
      </c>
      <c r="H175" s="85">
        <f t="shared" si="12"/>
        <v>17.6056338028169</v>
      </c>
      <c r="I175" s="90">
        <f t="shared" si="13"/>
        <v>22957.74647887324</v>
      </c>
      <c r="J175" s="82"/>
      <c r="K175" s="82">
        <v>10000</v>
      </c>
      <c r="L175" s="87">
        <v>22640</v>
      </c>
      <c r="M175" s="88">
        <f t="shared" si="14"/>
        <v>0.44169611307420492</v>
      </c>
      <c r="N175" s="87">
        <v>27985</v>
      </c>
      <c r="O175" s="90">
        <f t="shared" si="15"/>
        <v>12360.865724381625</v>
      </c>
    </row>
    <row r="176" spans="2:15" ht="16.149999999999999" x14ac:dyDescent="0.45">
      <c r="B176" s="6">
        <v>41760</v>
      </c>
      <c r="C176" s="82">
        <v>170</v>
      </c>
      <c r="D176" s="92">
        <v>406</v>
      </c>
      <c r="E176" s="6">
        <v>43070</v>
      </c>
      <c r="F176" s="84"/>
      <c r="G176" s="82">
        <v>10000</v>
      </c>
      <c r="H176" s="85">
        <f t="shared" si="12"/>
        <v>58.823529411764703</v>
      </c>
      <c r="I176" s="90">
        <f t="shared" si="13"/>
        <v>23882.352941176468</v>
      </c>
      <c r="J176" s="82"/>
      <c r="K176" s="82">
        <v>10000</v>
      </c>
      <c r="L176" s="87">
        <v>24350</v>
      </c>
      <c r="M176" s="88">
        <f t="shared" si="14"/>
        <v>0.41067761806981518</v>
      </c>
      <c r="N176" s="87">
        <v>33250</v>
      </c>
      <c r="O176" s="90">
        <f t="shared" si="15"/>
        <v>13655.030800821354</v>
      </c>
    </row>
    <row r="177" spans="2:15" ht="16.149999999999999" x14ac:dyDescent="0.45">
      <c r="B177" s="6">
        <v>41760</v>
      </c>
      <c r="C177" s="82">
        <v>55</v>
      </c>
      <c r="D177" s="92">
        <v>262</v>
      </c>
      <c r="E177" s="6">
        <v>43804</v>
      </c>
      <c r="F177" s="84"/>
      <c r="G177" s="82">
        <v>10000</v>
      </c>
      <c r="H177" s="85">
        <f t="shared" si="12"/>
        <v>181.81818181818181</v>
      </c>
      <c r="I177" s="90">
        <f t="shared" si="13"/>
        <v>47636.363636363632</v>
      </c>
      <c r="J177" s="82"/>
      <c r="K177" s="82">
        <v>10000</v>
      </c>
      <c r="L177" s="87">
        <v>24350</v>
      </c>
      <c r="M177" s="88">
        <f t="shared" si="14"/>
        <v>0.41067761806981518</v>
      </c>
      <c r="N177" s="87">
        <v>40750</v>
      </c>
      <c r="O177" s="90">
        <f t="shared" si="15"/>
        <v>16735.112936344969</v>
      </c>
    </row>
    <row r="178" spans="2:15" ht="16.149999999999999" x14ac:dyDescent="0.45">
      <c r="B178" s="6">
        <v>41821</v>
      </c>
      <c r="C178" s="82">
        <v>810</v>
      </c>
      <c r="D178" s="92">
        <v>510</v>
      </c>
      <c r="E178" s="6">
        <v>41944</v>
      </c>
      <c r="F178" s="84"/>
      <c r="G178" s="82">
        <v>10000</v>
      </c>
      <c r="H178" s="85">
        <f t="shared" si="12"/>
        <v>12.345679012345679</v>
      </c>
      <c r="I178" s="90">
        <f t="shared" si="13"/>
        <v>6296.2962962962965</v>
      </c>
      <c r="J178" s="82"/>
      <c r="K178" s="82">
        <v>10000</v>
      </c>
      <c r="L178" s="87">
        <v>25445</v>
      </c>
      <c r="M178" s="88">
        <f t="shared" si="14"/>
        <v>0.39300451955197485</v>
      </c>
      <c r="N178" s="87">
        <v>28050</v>
      </c>
      <c r="O178" s="90">
        <f t="shared" si="15"/>
        <v>11023.776773432895</v>
      </c>
    </row>
    <row r="179" spans="2:15" ht="16.149999999999999" x14ac:dyDescent="0.45">
      <c r="B179" s="6">
        <v>41852</v>
      </c>
      <c r="C179" s="82">
        <v>87</v>
      </c>
      <c r="D179" s="92">
        <v>214</v>
      </c>
      <c r="E179" s="6">
        <v>42583</v>
      </c>
      <c r="F179" s="84"/>
      <c r="G179" s="82">
        <v>10000</v>
      </c>
      <c r="H179" s="85">
        <f t="shared" si="12"/>
        <v>114.94252873563218</v>
      </c>
      <c r="I179" s="90">
        <f t="shared" si="13"/>
        <v>24597.701149425287</v>
      </c>
      <c r="J179" s="82"/>
      <c r="K179" s="82">
        <v>10000</v>
      </c>
      <c r="L179" s="87">
        <v>26437</v>
      </c>
      <c r="M179" s="88">
        <f t="shared" si="14"/>
        <v>0.37825774482732533</v>
      </c>
      <c r="N179" s="87">
        <v>28064</v>
      </c>
      <c r="O179" s="90">
        <f t="shared" si="15"/>
        <v>10615.425350834057</v>
      </c>
    </row>
    <row r="180" spans="2:15" ht="16.149999999999999" x14ac:dyDescent="0.45">
      <c r="B180" s="6">
        <v>41913</v>
      </c>
      <c r="C180" s="82">
        <v>450</v>
      </c>
      <c r="D180" s="92">
        <v>761</v>
      </c>
      <c r="E180" s="6">
        <v>42856</v>
      </c>
      <c r="F180" s="84"/>
      <c r="G180" s="82">
        <v>10000</v>
      </c>
      <c r="H180" s="85">
        <f t="shared" si="12"/>
        <v>22.222222222222221</v>
      </c>
      <c r="I180" s="90">
        <f t="shared" si="13"/>
        <v>16911.111111111109</v>
      </c>
      <c r="J180" s="82"/>
      <c r="K180" s="82">
        <v>10000</v>
      </c>
      <c r="L180" s="87">
        <v>26350</v>
      </c>
      <c r="M180" s="88">
        <f t="shared" si="14"/>
        <v>0.37950664136622392</v>
      </c>
      <c r="N180" s="87">
        <v>30465</v>
      </c>
      <c r="O180" s="90">
        <f t="shared" si="15"/>
        <v>11561.669829222012</v>
      </c>
    </row>
    <row r="181" spans="2:15" ht="16.149999999999999" x14ac:dyDescent="0.45">
      <c r="B181" s="6">
        <v>41944</v>
      </c>
      <c r="C181" s="82">
        <v>420</v>
      </c>
      <c r="D181" s="92">
        <v>542</v>
      </c>
      <c r="E181" s="6">
        <v>42186</v>
      </c>
      <c r="F181" s="84"/>
      <c r="G181" s="82">
        <v>10000</v>
      </c>
      <c r="H181" s="85">
        <f t="shared" si="12"/>
        <v>23.80952380952381</v>
      </c>
      <c r="I181" s="90">
        <f t="shared" si="13"/>
        <v>12904.761904761905</v>
      </c>
      <c r="J181" s="82"/>
      <c r="K181" s="82">
        <v>10000</v>
      </c>
      <c r="L181" s="87">
        <v>28350</v>
      </c>
      <c r="M181" s="88">
        <f t="shared" si="14"/>
        <v>0.35273368606701938</v>
      </c>
      <c r="N181" s="87">
        <v>27961</v>
      </c>
      <c r="O181" s="90">
        <f t="shared" si="15"/>
        <v>9862.7865961199295</v>
      </c>
    </row>
    <row r="182" spans="2:15" ht="16.149999999999999" x14ac:dyDescent="0.45">
      <c r="B182" s="18">
        <v>41659</v>
      </c>
      <c r="C182" s="82">
        <v>54</v>
      </c>
      <c r="D182" s="92">
        <v>58.5</v>
      </c>
      <c r="E182" s="6">
        <v>41718</v>
      </c>
      <c r="F182" s="84"/>
      <c r="G182" s="82">
        <v>10000</v>
      </c>
      <c r="H182" s="85">
        <f t="shared" si="12"/>
        <v>185.18518518518519</v>
      </c>
      <c r="I182" s="90">
        <f t="shared" si="13"/>
        <v>10833.333333333334</v>
      </c>
      <c r="J182" s="82"/>
      <c r="K182" s="82">
        <v>10000</v>
      </c>
      <c r="L182" s="87">
        <v>21251</v>
      </c>
      <c r="M182" s="88">
        <f t="shared" si="14"/>
        <v>0.47056609100748198</v>
      </c>
      <c r="N182" s="87">
        <v>22055</v>
      </c>
      <c r="O182" s="90">
        <f t="shared" si="15"/>
        <v>10378.335137170016</v>
      </c>
    </row>
    <row r="183" spans="2:15" ht="16.149999999999999" x14ac:dyDescent="0.45">
      <c r="B183" s="18">
        <v>41679</v>
      </c>
      <c r="C183" s="82">
        <v>105</v>
      </c>
      <c r="D183" s="92">
        <v>132</v>
      </c>
      <c r="E183" s="6">
        <v>41787</v>
      </c>
      <c r="F183" s="84"/>
      <c r="G183" s="82">
        <v>10000</v>
      </c>
      <c r="H183" s="85">
        <f t="shared" si="12"/>
        <v>95.238095238095241</v>
      </c>
      <c r="I183" s="90">
        <f t="shared" si="13"/>
        <v>12571.428571428572</v>
      </c>
      <c r="J183" s="82"/>
      <c r="K183" s="82">
        <v>10000</v>
      </c>
      <c r="L183" s="87">
        <v>20400</v>
      </c>
      <c r="M183" s="88">
        <f t="shared" si="14"/>
        <v>0.49019607843137253</v>
      </c>
      <c r="N183" s="87">
        <v>24556</v>
      </c>
      <c r="O183" s="90">
        <f t="shared" si="15"/>
        <v>12037.254901960783</v>
      </c>
    </row>
    <row r="184" spans="2:15" ht="16.149999999999999" x14ac:dyDescent="0.45">
      <c r="B184" s="18">
        <v>41724</v>
      </c>
      <c r="C184" s="82">
        <v>183</v>
      </c>
      <c r="D184" s="92">
        <v>199</v>
      </c>
      <c r="E184" s="6">
        <v>41816</v>
      </c>
      <c r="F184" s="84"/>
      <c r="G184" s="82">
        <v>10000</v>
      </c>
      <c r="H184" s="85">
        <f t="shared" si="12"/>
        <v>54.644808743169399</v>
      </c>
      <c r="I184" s="90">
        <f t="shared" si="13"/>
        <v>10874.31693989071</v>
      </c>
      <c r="J184" s="82"/>
      <c r="K184" s="82">
        <v>10000</v>
      </c>
      <c r="L184" s="87">
        <v>22214</v>
      </c>
      <c r="M184" s="88">
        <f t="shared" si="14"/>
        <v>0.45016656162780228</v>
      </c>
      <c r="N184" s="87">
        <v>24500</v>
      </c>
      <c r="O184" s="90">
        <f t="shared" si="15"/>
        <v>11029.080759881155</v>
      </c>
    </row>
    <row r="185" spans="2:15" ht="16.149999999999999" x14ac:dyDescent="0.45">
      <c r="B185" s="18">
        <v>41747</v>
      </c>
      <c r="C185" s="82">
        <v>1220</v>
      </c>
      <c r="D185" s="92">
        <v>1584</v>
      </c>
      <c r="E185" s="6">
        <v>41807</v>
      </c>
      <c r="F185" s="84"/>
      <c r="G185" s="82">
        <v>10000</v>
      </c>
      <c r="H185" s="85">
        <f t="shared" si="12"/>
        <v>8.1967213114754092</v>
      </c>
      <c r="I185" s="90">
        <f t="shared" si="13"/>
        <v>12983.606557377048</v>
      </c>
      <c r="J185" s="82"/>
      <c r="K185" s="82">
        <v>10000</v>
      </c>
      <c r="L185" s="87">
        <v>22445</v>
      </c>
      <c r="M185" s="88">
        <f t="shared" si="14"/>
        <v>0.44553352639786142</v>
      </c>
      <c r="N185" s="87">
        <v>25521</v>
      </c>
      <c r="O185" s="90">
        <f t="shared" si="15"/>
        <v>11370.461127199822</v>
      </c>
    </row>
    <row r="186" spans="2:15" ht="16.149999999999999" x14ac:dyDescent="0.45">
      <c r="B186" s="18">
        <v>41821</v>
      </c>
      <c r="C186" s="82">
        <v>109</v>
      </c>
      <c r="D186" s="92">
        <v>131</v>
      </c>
      <c r="E186" s="6">
        <v>42167</v>
      </c>
      <c r="F186" s="84"/>
      <c r="G186" s="82">
        <v>10000</v>
      </c>
      <c r="H186" s="85">
        <f t="shared" si="12"/>
        <v>91.743119266055047</v>
      </c>
      <c r="I186" s="90">
        <f t="shared" si="13"/>
        <v>12018.348623853211</v>
      </c>
      <c r="J186" s="82"/>
      <c r="K186" s="82">
        <v>10000</v>
      </c>
      <c r="L186" s="87">
        <v>25516</v>
      </c>
      <c r="M186" s="88">
        <f t="shared" si="14"/>
        <v>0.39191095783038093</v>
      </c>
      <c r="N186" s="87">
        <v>26425</v>
      </c>
      <c r="O186" s="90">
        <f t="shared" si="15"/>
        <v>10356.247060667816</v>
      </c>
    </row>
    <row r="187" spans="2:15" ht="16.149999999999999" x14ac:dyDescent="0.45">
      <c r="B187" s="18">
        <v>41931</v>
      </c>
      <c r="C187" s="82">
        <v>430</v>
      </c>
      <c r="D187" s="92">
        <v>395</v>
      </c>
      <c r="E187" s="6">
        <v>41933</v>
      </c>
      <c r="F187" s="84"/>
      <c r="G187" s="82">
        <v>10000</v>
      </c>
      <c r="H187" s="85">
        <f t="shared" si="12"/>
        <v>23.255813953488371</v>
      </c>
      <c r="I187" s="90">
        <f t="shared" si="13"/>
        <v>9186.0465116279065</v>
      </c>
      <c r="J187" s="82"/>
      <c r="K187" s="82">
        <v>10000</v>
      </c>
      <c r="L187" s="87">
        <v>26430</v>
      </c>
      <c r="M187" s="88">
        <f t="shared" si="14"/>
        <v>0.37835792659856227</v>
      </c>
      <c r="N187" s="87">
        <v>26575</v>
      </c>
      <c r="O187" s="90">
        <f t="shared" si="15"/>
        <v>10054.861899356792</v>
      </c>
    </row>
    <row r="188" spans="2:15" ht="16.149999999999999" x14ac:dyDescent="0.45">
      <c r="B188" s="18">
        <v>41942</v>
      </c>
      <c r="C188" s="82">
        <v>275</v>
      </c>
      <c r="D188" s="92">
        <v>320</v>
      </c>
      <c r="E188" s="6">
        <v>42050</v>
      </c>
      <c r="F188" s="84"/>
      <c r="G188" s="82">
        <v>10000</v>
      </c>
      <c r="H188" s="85">
        <f t="shared" si="12"/>
        <v>36.363636363636367</v>
      </c>
      <c r="I188" s="90">
        <f t="shared" si="13"/>
        <v>11636.363636363638</v>
      </c>
      <c r="J188" s="82"/>
      <c r="K188" s="82">
        <v>10000</v>
      </c>
      <c r="L188" s="87">
        <v>27866</v>
      </c>
      <c r="M188" s="88">
        <f t="shared" si="14"/>
        <v>0.35886025981482811</v>
      </c>
      <c r="N188" s="87">
        <v>29136</v>
      </c>
      <c r="O188" s="90">
        <f t="shared" si="15"/>
        <v>10455.752529964831</v>
      </c>
    </row>
    <row r="189" spans="2:15" ht="16.149999999999999" x14ac:dyDescent="0.45">
      <c r="B189" s="84"/>
      <c r="D189" s="92"/>
      <c r="E189" s="84"/>
      <c r="F189" s="84"/>
      <c r="G189" s="82"/>
      <c r="H189" s="85"/>
      <c r="I189" s="90"/>
      <c r="J189" s="82"/>
      <c r="K189" s="82"/>
      <c r="L189" s="87"/>
      <c r="M189" s="88"/>
      <c r="N189" s="87"/>
      <c r="O189" s="90"/>
    </row>
    <row r="191" spans="2:15" x14ac:dyDescent="0.45">
      <c r="B191" s="1" t="s">
        <v>283</v>
      </c>
      <c r="G191" s="1" t="s">
        <v>284</v>
      </c>
    </row>
    <row r="192" spans="2:15" x14ac:dyDescent="0.45">
      <c r="B192" s="189" t="s">
        <v>289</v>
      </c>
      <c r="C192" s="189"/>
      <c r="G192" s="189" t="s">
        <v>289</v>
      </c>
      <c r="H192" s="189"/>
    </row>
    <row r="193" spans="2:8" ht="16.149999999999999" x14ac:dyDescent="0.45">
      <c r="B193" s="6">
        <v>41640</v>
      </c>
      <c r="C193" s="90">
        <v>-10000</v>
      </c>
      <c r="D193" s="82"/>
      <c r="G193" s="6">
        <v>41640</v>
      </c>
      <c r="H193" s="90">
        <v>-10000</v>
      </c>
    </row>
    <row r="194" spans="2:8" ht="16.149999999999999" x14ac:dyDescent="0.45">
      <c r="B194" s="6">
        <v>41671</v>
      </c>
      <c r="C194" s="90">
        <v>-10000</v>
      </c>
      <c r="D194" s="82"/>
      <c r="G194" s="6">
        <v>41671</v>
      </c>
      <c r="H194" s="90">
        <v>-10000</v>
      </c>
    </row>
    <row r="195" spans="2:8" ht="16.149999999999999" x14ac:dyDescent="0.45">
      <c r="B195" s="6">
        <v>41730</v>
      </c>
      <c r="C195" s="90">
        <v>-10000</v>
      </c>
      <c r="D195" s="82"/>
      <c r="G195" s="6">
        <v>41730</v>
      </c>
      <c r="H195" s="90">
        <v>-10000</v>
      </c>
    </row>
    <row r="196" spans="2:8" ht="16.149999999999999" x14ac:dyDescent="0.45">
      <c r="B196" s="6">
        <v>41760</v>
      </c>
      <c r="C196" s="90">
        <v>-10000</v>
      </c>
      <c r="D196" s="82"/>
      <c r="G196" s="6">
        <v>41760</v>
      </c>
      <c r="H196" s="90">
        <v>-10000</v>
      </c>
    </row>
    <row r="197" spans="2:8" ht="16.149999999999999" x14ac:dyDescent="0.45">
      <c r="B197" s="6">
        <v>41760</v>
      </c>
      <c r="C197" s="90">
        <v>-10000</v>
      </c>
      <c r="D197" s="82"/>
      <c r="G197" s="6">
        <v>41760</v>
      </c>
      <c r="H197" s="90">
        <v>-10000</v>
      </c>
    </row>
    <row r="198" spans="2:8" ht="16.149999999999999" x14ac:dyDescent="0.45">
      <c r="B198" s="6">
        <v>41821</v>
      </c>
      <c r="C198" s="90">
        <v>-10000</v>
      </c>
      <c r="D198" s="82"/>
      <c r="G198" s="6">
        <v>41821</v>
      </c>
      <c r="H198" s="90">
        <v>-10000</v>
      </c>
    </row>
    <row r="199" spans="2:8" ht="16.149999999999999" x14ac:dyDescent="0.45">
      <c r="B199" s="6">
        <v>41852</v>
      </c>
      <c r="C199" s="90">
        <v>-10000</v>
      </c>
      <c r="D199" s="82"/>
      <c r="G199" s="6">
        <v>41852</v>
      </c>
      <c r="H199" s="90">
        <v>-10000</v>
      </c>
    </row>
    <row r="200" spans="2:8" ht="16.149999999999999" x14ac:dyDescent="0.45">
      <c r="B200" s="6">
        <v>41913</v>
      </c>
      <c r="C200" s="90">
        <v>-10000</v>
      </c>
      <c r="D200" s="82"/>
      <c r="G200" s="6">
        <v>41913</v>
      </c>
      <c r="H200" s="90">
        <v>-10000</v>
      </c>
    </row>
    <row r="201" spans="2:8" ht="16.149999999999999" x14ac:dyDescent="0.45">
      <c r="B201" s="6">
        <v>41944</v>
      </c>
      <c r="C201" s="90">
        <v>-10000</v>
      </c>
      <c r="D201" s="82"/>
      <c r="G201" s="6">
        <v>41944</v>
      </c>
      <c r="H201" s="90">
        <v>-10000</v>
      </c>
    </row>
    <row r="202" spans="2:8" ht="16.149999999999999" x14ac:dyDescent="0.45">
      <c r="B202" s="18">
        <v>41659</v>
      </c>
      <c r="C202" s="90">
        <v>-10000</v>
      </c>
      <c r="D202" s="82"/>
      <c r="G202" s="18">
        <v>41659</v>
      </c>
      <c r="H202" s="90">
        <v>-10000</v>
      </c>
    </row>
    <row r="203" spans="2:8" ht="16.149999999999999" x14ac:dyDescent="0.45">
      <c r="B203" s="18">
        <v>41679</v>
      </c>
      <c r="C203" s="90">
        <v>-10000</v>
      </c>
      <c r="D203" s="82"/>
      <c r="G203" s="18">
        <v>41679</v>
      </c>
      <c r="H203" s="90">
        <v>-10000</v>
      </c>
    </row>
    <row r="204" spans="2:8" ht="16.149999999999999" x14ac:dyDescent="0.45">
      <c r="B204" s="18">
        <v>41724</v>
      </c>
      <c r="C204" s="90">
        <v>-10000</v>
      </c>
      <c r="D204" s="82"/>
      <c r="G204" s="18">
        <v>41724</v>
      </c>
      <c r="H204" s="90">
        <v>-10000</v>
      </c>
    </row>
    <row r="205" spans="2:8" ht="16.149999999999999" x14ac:dyDescent="0.45">
      <c r="B205" s="18">
        <v>41747</v>
      </c>
      <c r="C205" s="90">
        <v>-10000</v>
      </c>
      <c r="D205" s="82"/>
      <c r="G205" s="18">
        <v>41747</v>
      </c>
      <c r="H205" s="90">
        <v>-10000</v>
      </c>
    </row>
    <row r="206" spans="2:8" ht="16.149999999999999" x14ac:dyDescent="0.45">
      <c r="B206" s="18">
        <v>41821</v>
      </c>
      <c r="C206" s="90">
        <v>-10000</v>
      </c>
      <c r="D206" s="82"/>
      <c r="G206" s="18">
        <v>41821</v>
      </c>
      <c r="H206" s="90">
        <v>-10000</v>
      </c>
    </row>
    <row r="207" spans="2:8" ht="16.149999999999999" x14ac:dyDescent="0.45">
      <c r="B207" s="18">
        <v>41931</v>
      </c>
      <c r="C207" s="90">
        <v>-10000</v>
      </c>
      <c r="D207" s="82"/>
      <c r="G207" s="18">
        <v>41931</v>
      </c>
      <c r="H207" s="90">
        <v>-10000</v>
      </c>
    </row>
    <row r="208" spans="2:8" ht="16.149999999999999" x14ac:dyDescent="0.45">
      <c r="B208" s="18">
        <v>41942</v>
      </c>
      <c r="C208" s="90">
        <v>-10000</v>
      </c>
      <c r="D208" s="82"/>
      <c r="G208" s="18">
        <v>41942</v>
      </c>
      <c r="H208" s="90">
        <v>-10000</v>
      </c>
    </row>
    <row r="209" spans="2:8" ht="16.149999999999999" x14ac:dyDescent="0.45">
      <c r="B209" s="19">
        <v>41718</v>
      </c>
      <c r="C209" s="90">
        <v>10833.333333333334</v>
      </c>
      <c r="D209" s="82"/>
      <c r="G209" s="19">
        <v>41718</v>
      </c>
      <c r="H209" s="90">
        <v>10378.335137170016</v>
      </c>
    </row>
    <row r="210" spans="2:8" ht="16.149999999999999" x14ac:dyDescent="0.45">
      <c r="B210" s="19">
        <v>41787</v>
      </c>
      <c r="C210" s="90">
        <v>12571.428571428572</v>
      </c>
      <c r="D210" s="82"/>
      <c r="G210" s="19">
        <v>41787</v>
      </c>
      <c r="H210" s="90">
        <v>12037.254901960783</v>
      </c>
    </row>
    <row r="211" spans="2:8" ht="16.149999999999999" x14ac:dyDescent="0.45">
      <c r="B211" s="19">
        <v>41816</v>
      </c>
      <c r="C211" s="90">
        <v>10874.31693989071</v>
      </c>
      <c r="D211" s="82"/>
      <c r="G211" s="19">
        <v>41816</v>
      </c>
      <c r="H211" s="90">
        <v>11029.080759881155</v>
      </c>
    </row>
    <row r="212" spans="2:8" ht="16.149999999999999" x14ac:dyDescent="0.45">
      <c r="B212" s="19">
        <v>41807</v>
      </c>
      <c r="C212" s="90">
        <v>12983.606557377048</v>
      </c>
      <c r="D212" s="82"/>
      <c r="G212" s="19">
        <v>41807</v>
      </c>
      <c r="H212" s="90">
        <v>11370.461127199822</v>
      </c>
    </row>
    <row r="213" spans="2:8" ht="16.149999999999999" x14ac:dyDescent="0.45">
      <c r="B213" s="19">
        <v>42167</v>
      </c>
      <c r="C213" s="90">
        <v>12018.348623853211</v>
      </c>
      <c r="D213" s="82"/>
      <c r="G213" s="19">
        <v>42167</v>
      </c>
      <c r="H213" s="90">
        <v>10356.247060667816</v>
      </c>
    </row>
    <row r="214" spans="2:8" ht="16.149999999999999" x14ac:dyDescent="0.45">
      <c r="B214" s="19">
        <v>41933</v>
      </c>
      <c r="C214" s="90">
        <v>9186.0465116279065</v>
      </c>
      <c r="D214" s="82"/>
      <c r="G214" s="19">
        <v>41933</v>
      </c>
      <c r="H214" s="90">
        <v>10054.861899356792</v>
      </c>
    </row>
    <row r="215" spans="2:8" ht="16.149999999999999" x14ac:dyDescent="0.45">
      <c r="B215" s="19">
        <v>42050</v>
      </c>
      <c r="C215" s="90">
        <v>11636.363636363638</v>
      </c>
      <c r="D215" s="82"/>
      <c r="G215" s="19">
        <v>42050</v>
      </c>
      <c r="H215" s="90">
        <v>10455.752529964831</v>
      </c>
    </row>
    <row r="216" spans="2:8" ht="16.149999999999999" x14ac:dyDescent="0.45">
      <c r="B216" s="6">
        <v>43344</v>
      </c>
      <c r="C216" s="90">
        <v>67761.904761904763</v>
      </c>
      <c r="D216" s="82"/>
      <c r="G216" s="6">
        <v>43344</v>
      </c>
      <c r="H216" s="90">
        <v>18499.281953087604</v>
      </c>
    </row>
    <row r="217" spans="2:8" ht="16.149999999999999" x14ac:dyDescent="0.45">
      <c r="B217" s="6">
        <v>41852</v>
      </c>
      <c r="C217" s="90">
        <v>30222.222222222223</v>
      </c>
      <c r="D217" s="82"/>
      <c r="G217" s="6">
        <v>41852</v>
      </c>
      <c r="H217" s="90">
        <v>12411.279493573758</v>
      </c>
    </row>
    <row r="218" spans="2:8" ht="16.149999999999999" x14ac:dyDescent="0.45">
      <c r="B218" s="6">
        <v>42583</v>
      </c>
      <c r="C218" s="90">
        <v>22957.74647887324</v>
      </c>
      <c r="D218" s="82"/>
      <c r="G218" s="6">
        <v>42583</v>
      </c>
      <c r="H218" s="90">
        <v>12360.865724381625</v>
      </c>
    </row>
    <row r="219" spans="2:8" ht="16.149999999999999" x14ac:dyDescent="0.45">
      <c r="B219" s="6">
        <v>43070</v>
      </c>
      <c r="C219" s="90">
        <v>23882.352941176468</v>
      </c>
      <c r="D219" s="82"/>
      <c r="G219" s="6">
        <v>43070</v>
      </c>
      <c r="H219" s="90">
        <v>13655.030800821354</v>
      </c>
    </row>
    <row r="220" spans="2:8" ht="16.149999999999999" x14ac:dyDescent="0.45">
      <c r="B220" s="6">
        <v>43804</v>
      </c>
      <c r="C220" s="90">
        <v>47636.363636363632</v>
      </c>
      <c r="D220" s="82"/>
      <c r="G220" s="6">
        <v>43804</v>
      </c>
      <c r="H220" s="90">
        <v>16735.112936344969</v>
      </c>
    </row>
    <row r="221" spans="2:8" ht="16.149999999999999" x14ac:dyDescent="0.45">
      <c r="B221" s="6">
        <v>41944</v>
      </c>
      <c r="C221" s="90">
        <v>6296.2962962962965</v>
      </c>
      <c r="D221" s="82"/>
      <c r="G221" s="6">
        <v>41944</v>
      </c>
      <c r="H221" s="90">
        <v>11023.776773432895</v>
      </c>
    </row>
    <row r="222" spans="2:8" ht="16.149999999999999" x14ac:dyDescent="0.45">
      <c r="B222" s="6">
        <v>42583</v>
      </c>
      <c r="C222" s="90">
        <v>24597.701149425287</v>
      </c>
      <c r="D222" s="82"/>
      <c r="G222" s="6">
        <v>42583</v>
      </c>
      <c r="H222" s="90">
        <v>10615.425350834057</v>
      </c>
    </row>
    <row r="223" spans="2:8" ht="16.149999999999999" x14ac:dyDescent="0.45">
      <c r="B223" s="6">
        <v>42856</v>
      </c>
      <c r="C223" s="90">
        <v>16911.111111111109</v>
      </c>
      <c r="D223" s="82"/>
      <c r="G223" s="6">
        <v>42856</v>
      </c>
      <c r="H223" s="90">
        <v>11561.669829222012</v>
      </c>
    </row>
    <row r="224" spans="2:8" ht="16.149999999999999" x14ac:dyDescent="0.45">
      <c r="B224" s="6">
        <v>42186</v>
      </c>
      <c r="C224" s="90">
        <v>12904.761904761905</v>
      </c>
      <c r="D224" s="82"/>
      <c r="G224" s="6">
        <v>42186</v>
      </c>
      <c r="H224" s="90">
        <v>9862.7865961199295</v>
      </c>
    </row>
    <row r="225" spans="2:15" x14ac:dyDescent="0.45">
      <c r="B225" s="3" t="s">
        <v>9</v>
      </c>
      <c r="C225" s="91">
        <f>XIRR(C193:C224,B193:B224)</f>
        <v>0.50155897736549371</v>
      </c>
      <c r="D225" s="2"/>
      <c r="G225" s="3" t="s">
        <v>9</v>
      </c>
      <c r="H225" s="91">
        <f>XIRR(H193:H224,G193:G224)</f>
        <v>0.12187693715095518</v>
      </c>
    </row>
    <row r="228" spans="2:15" x14ac:dyDescent="0.45">
      <c r="B228" s="81" t="s">
        <v>290</v>
      </c>
      <c r="C228" s="82" t="s">
        <v>270</v>
      </c>
      <c r="D228" s="82" t="s">
        <v>271</v>
      </c>
      <c r="L228" s="3" t="s">
        <v>272</v>
      </c>
      <c r="N228" s="3" t="s">
        <v>273</v>
      </c>
    </row>
    <row r="229" spans="2:15" s="13" customFormat="1" ht="47.25" customHeight="1" x14ac:dyDescent="0.45">
      <c r="B229" s="83" t="s">
        <v>274</v>
      </c>
      <c r="C229" s="14" t="s">
        <v>275</v>
      </c>
      <c r="D229" s="14" t="s">
        <v>275</v>
      </c>
      <c r="E229" s="83" t="s">
        <v>276</v>
      </c>
      <c r="F229" s="83"/>
      <c r="G229" s="83" t="s">
        <v>277</v>
      </c>
      <c r="H229" s="83" t="s">
        <v>278</v>
      </c>
      <c r="I229" s="83" t="s">
        <v>279</v>
      </c>
      <c r="J229" s="83"/>
      <c r="K229" s="83" t="s">
        <v>277</v>
      </c>
      <c r="L229" s="83" t="s">
        <v>280</v>
      </c>
      <c r="M229" s="83" t="s">
        <v>281</v>
      </c>
      <c r="N229" s="83" t="s">
        <v>280</v>
      </c>
      <c r="O229" s="83" t="s">
        <v>282</v>
      </c>
    </row>
    <row r="230" spans="2:15" ht="16.149999999999999" x14ac:dyDescent="0.45">
      <c r="B230" s="93">
        <v>42005</v>
      </c>
      <c r="C230" s="82">
        <v>110</v>
      </c>
      <c r="D230" s="92">
        <v>120</v>
      </c>
      <c r="E230" s="6">
        <v>42125</v>
      </c>
      <c r="F230" s="84"/>
      <c r="G230" s="82">
        <v>10000</v>
      </c>
      <c r="H230" s="85">
        <f>G230/C230</f>
        <v>90.909090909090907</v>
      </c>
      <c r="I230" s="90">
        <f>H230*D230</f>
        <v>10909.090909090908</v>
      </c>
      <c r="J230" s="82"/>
      <c r="K230" s="82">
        <v>10000</v>
      </c>
      <c r="L230" s="87">
        <v>28888</v>
      </c>
      <c r="M230" s="88">
        <f>K230/L230</f>
        <v>0.34616449736914984</v>
      </c>
      <c r="N230" s="87">
        <v>27507</v>
      </c>
      <c r="O230" s="90">
        <f>N230*M230</f>
        <v>9521.946829133205</v>
      </c>
    </row>
    <row r="231" spans="2:15" ht="16.149999999999999" x14ac:dyDescent="0.45">
      <c r="B231" s="6">
        <v>42036</v>
      </c>
      <c r="C231" s="82">
        <v>500</v>
      </c>
      <c r="D231" s="92">
        <v>673</v>
      </c>
      <c r="E231" s="6">
        <v>42370</v>
      </c>
      <c r="F231" s="84"/>
      <c r="G231" s="82">
        <v>10000</v>
      </c>
      <c r="H231" s="85">
        <f t="shared" ref="H231:H239" si="16">G231/C231</f>
        <v>20</v>
      </c>
      <c r="I231" s="90">
        <f t="shared" ref="I231:I239" si="17">H231*D231</f>
        <v>13460</v>
      </c>
      <c r="J231" s="82"/>
      <c r="K231" s="82">
        <v>10000</v>
      </c>
      <c r="L231" s="87">
        <v>29007</v>
      </c>
      <c r="M231" s="88">
        <f t="shared" ref="M231:M239" si="18">K231/L231</f>
        <v>0.3447443720481263</v>
      </c>
      <c r="N231" s="87">
        <v>24825</v>
      </c>
      <c r="O231" s="90">
        <f t="shared" ref="O231:O239" si="19">N231*M231</f>
        <v>8558.2790360947347</v>
      </c>
    </row>
    <row r="232" spans="2:15" ht="16.149999999999999" x14ac:dyDescent="0.45">
      <c r="B232" s="6">
        <v>42095</v>
      </c>
      <c r="C232" s="82">
        <v>330</v>
      </c>
      <c r="D232" s="92">
        <v>864</v>
      </c>
      <c r="E232" s="6">
        <v>42339</v>
      </c>
      <c r="F232" s="84"/>
      <c r="G232" s="82">
        <v>10000</v>
      </c>
      <c r="H232" s="85">
        <f t="shared" si="16"/>
        <v>30.303030303030305</v>
      </c>
      <c r="I232" s="90">
        <f t="shared" si="17"/>
        <v>26181.818181818184</v>
      </c>
      <c r="J232" s="82"/>
      <c r="K232" s="82">
        <v>10000</v>
      </c>
      <c r="L232" s="87">
        <v>28500</v>
      </c>
      <c r="M232" s="88">
        <f t="shared" si="18"/>
        <v>0.35087719298245612</v>
      </c>
      <c r="N232" s="87">
        <v>25519</v>
      </c>
      <c r="O232" s="90">
        <f t="shared" si="19"/>
        <v>8954.0350877192977</v>
      </c>
    </row>
    <row r="233" spans="2:15" ht="16.149999999999999" x14ac:dyDescent="0.45">
      <c r="B233" s="6">
        <v>42156</v>
      </c>
      <c r="C233" s="82">
        <v>186</v>
      </c>
      <c r="D233" s="92">
        <v>170</v>
      </c>
      <c r="E233" s="6">
        <v>43631</v>
      </c>
      <c r="F233" s="84"/>
      <c r="G233" s="82">
        <v>10000</v>
      </c>
      <c r="H233" s="85">
        <f t="shared" si="16"/>
        <v>53.763440860215056</v>
      </c>
      <c r="I233" s="90">
        <f t="shared" si="17"/>
        <v>9139.7849462365593</v>
      </c>
      <c r="J233" s="82"/>
      <c r="K233" s="82">
        <v>10000</v>
      </c>
      <c r="L233" s="87">
        <v>26523</v>
      </c>
      <c r="M233" s="88">
        <f t="shared" si="18"/>
        <v>0.37703125589111336</v>
      </c>
      <c r="N233" s="87">
        <v>39452</v>
      </c>
      <c r="O233" s="90">
        <f t="shared" si="19"/>
        <v>14874.637107416203</v>
      </c>
    </row>
    <row r="234" spans="2:15" ht="16.149999999999999" x14ac:dyDescent="0.45">
      <c r="B234" s="6">
        <v>42186</v>
      </c>
      <c r="C234" s="82">
        <v>540</v>
      </c>
      <c r="D234" s="92">
        <v>530</v>
      </c>
      <c r="E234" s="6">
        <v>42917</v>
      </c>
      <c r="F234" s="84"/>
      <c r="G234" s="82">
        <v>10000</v>
      </c>
      <c r="H234" s="85">
        <f t="shared" si="16"/>
        <v>18.518518518518519</v>
      </c>
      <c r="I234" s="90">
        <f t="shared" si="17"/>
        <v>9814.8148148148157</v>
      </c>
      <c r="J234" s="82"/>
      <c r="K234" s="82">
        <v>10000</v>
      </c>
      <c r="L234" s="87">
        <v>27563</v>
      </c>
      <c r="M234" s="88">
        <f t="shared" si="18"/>
        <v>0.36280520988281389</v>
      </c>
      <c r="N234" s="87">
        <v>31262</v>
      </c>
      <c r="O234" s="90">
        <f t="shared" si="19"/>
        <v>11342.016471356528</v>
      </c>
    </row>
    <row r="235" spans="2:15" ht="16.149999999999999" x14ac:dyDescent="0.45">
      <c r="B235" s="6">
        <v>42248</v>
      </c>
      <c r="C235" s="82">
        <v>490</v>
      </c>
      <c r="D235" s="92">
        <v>632</v>
      </c>
      <c r="E235" s="6">
        <v>42675</v>
      </c>
      <c r="F235" s="84"/>
      <c r="G235" s="82">
        <v>10000</v>
      </c>
      <c r="H235" s="85">
        <f t="shared" si="16"/>
        <v>20.408163265306122</v>
      </c>
      <c r="I235" s="90">
        <f t="shared" si="17"/>
        <v>12897.959183673469</v>
      </c>
      <c r="J235" s="82"/>
      <c r="K235" s="82">
        <v>10000</v>
      </c>
      <c r="L235" s="87">
        <v>26219</v>
      </c>
      <c r="M235" s="88">
        <f t="shared" si="18"/>
        <v>0.38140279949654832</v>
      </c>
      <c r="N235" s="87">
        <v>26818</v>
      </c>
      <c r="O235" s="90">
        <f t="shared" si="19"/>
        <v>10228.460276898433</v>
      </c>
    </row>
    <row r="236" spans="2:15" ht="16.149999999999999" x14ac:dyDescent="0.45">
      <c r="B236" s="6">
        <v>42309</v>
      </c>
      <c r="C236" s="82">
        <v>177</v>
      </c>
      <c r="D236" s="92">
        <v>270</v>
      </c>
      <c r="E236" s="6">
        <v>42856</v>
      </c>
      <c r="F236" s="84"/>
      <c r="G236" s="82">
        <v>10000</v>
      </c>
      <c r="H236" s="85">
        <f t="shared" si="16"/>
        <v>56.497175141242941</v>
      </c>
      <c r="I236" s="90">
        <f t="shared" si="17"/>
        <v>15254.237288135595</v>
      </c>
      <c r="J236" s="82"/>
      <c r="K236" s="82">
        <v>10000</v>
      </c>
      <c r="L236" s="87">
        <v>26553</v>
      </c>
      <c r="M236" s="88">
        <f t="shared" si="18"/>
        <v>0.37660528000602567</v>
      </c>
      <c r="N236" s="87">
        <v>30188</v>
      </c>
      <c r="O236" s="90">
        <f t="shared" si="19"/>
        <v>11368.960192821904</v>
      </c>
    </row>
    <row r="237" spans="2:15" ht="16.149999999999999" x14ac:dyDescent="0.45">
      <c r="B237" s="18">
        <v>42005</v>
      </c>
      <c r="C237" s="82">
        <v>62</v>
      </c>
      <c r="D237" s="92">
        <v>90</v>
      </c>
      <c r="E237" s="19">
        <v>42121</v>
      </c>
      <c r="F237" s="84"/>
      <c r="G237" s="82">
        <v>10000</v>
      </c>
      <c r="H237" s="85">
        <f t="shared" si="16"/>
        <v>161.29032258064515</v>
      </c>
      <c r="I237" s="90">
        <f t="shared" si="17"/>
        <v>14516.129032258064</v>
      </c>
      <c r="J237" s="82"/>
      <c r="K237" s="82">
        <v>10000</v>
      </c>
      <c r="L237" s="87">
        <v>27507</v>
      </c>
      <c r="M237" s="88">
        <f t="shared" si="18"/>
        <v>0.36354382520812883</v>
      </c>
      <c r="N237" s="87">
        <v>27177</v>
      </c>
      <c r="O237" s="90">
        <f t="shared" si="19"/>
        <v>9880.0305376813176</v>
      </c>
    </row>
    <row r="238" spans="2:15" ht="16.149999999999999" x14ac:dyDescent="0.45">
      <c r="B238" s="18">
        <v>42156</v>
      </c>
      <c r="C238" s="82">
        <v>169</v>
      </c>
      <c r="D238" s="92">
        <v>198.5</v>
      </c>
      <c r="E238" s="19">
        <v>42522</v>
      </c>
      <c r="F238" s="84"/>
      <c r="G238" s="82">
        <v>10000</v>
      </c>
      <c r="H238" s="85">
        <f t="shared" si="16"/>
        <v>59.171597633136095</v>
      </c>
      <c r="I238" s="90">
        <f t="shared" si="17"/>
        <v>11745.562130177515</v>
      </c>
      <c r="J238" s="82"/>
      <c r="K238" s="82">
        <v>10000</v>
      </c>
      <c r="L238" s="87">
        <v>27828</v>
      </c>
      <c r="M238" s="88">
        <f t="shared" si="18"/>
        <v>0.35935029466724161</v>
      </c>
      <c r="N238" s="87">
        <v>26667</v>
      </c>
      <c r="O238" s="90">
        <f t="shared" si="19"/>
        <v>9582.7943078913322</v>
      </c>
    </row>
    <row r="239" spans="2:15" ht="16.149999999999999" x14ac:dyDescent="0.45">
      <c r="B239" s="18">
        <v>42211</v>
      </c>
      <c r="C239" s="82">
        <v>855</v>
      </c>
      <c r="D239" s="92">
        <v>760</v>
      </c>
      <c r="E239" s="19">
        <v>42639</v>
      </c>
      <c r="F239" s="84"/>
      <c r="G239" s="82">
        <v>10000</v>
      </c>
      <c r="H239" s="85">
        <f t="shared" si="16"/>
        <v>11.695906432748538</v>
      </c>
      <c r="I239" s="90">
        <f t="shared" si="17"/>
        <v>8888.8888888888887</v>
      </c>
      <c r="J239" s="82"/>
      <c r="K239" s="82">
        <v>10000</v>
      </c>
      <c r="L239" s="87">
        <v>28112</v>
      </c>
      <c r="M239" s="88">
        <f t="shared" si="18"/>
        <v>0.35571997723392146</v>
      </c>
      <c r="N239" s="87">
        <v>27145</v>
      </c>
      <c r="O239" s="90">
        <f t="shared" si="19"/>
        <v>9656.0187820147985</v>
      </c>
    </row>
    <row r="240" spans="2:15" ht="16.149999999999999" x14ac:dyDescent="0.45">
      <c r="B240" s="84"/>
      <c r="D240" s="92"/>
      <c r="E240" s="84"/>
      <c r="F240" s="84"/>
      <c r="G240" s="82"/>
      <c r="H240" s="85"/>
      <c r="I240" s="90"/>
      <c r="J240" s="82"/>
      <c r="K240" s="82"/>
      <c r="L240" s="87"/>
      <c r="M240" s="88"/>
      <c r="N240" s="87"/>
      <c r="O240" s="90"/>
    </row>
    <row r="242" spans="2:8" x14ac:dyDescent="0.45">
      <c r="B242" s="1" t="s">
        <v>283</v>
      </c>
      <c r="G242" s="1" t="s">
        <v>284</v>
      </c>
    </row>
    <row r="243" spans="2:8" x14ac:dyDescent="0.45">
      <c r="B243" s="189" t="s">
        <v>291</v>
      </c>
      <c r="C243" s="189"/>
      <c r="G243" s="189" t="s">
        <v>291</v>
      </c>
      <c r="H243" s="189"/>
    </row>
    <row r="244" spans="2:8" ht="16.149999999999999" x14ac:dyDescent="0.45">
      <c r="B244" s="93">
        <v>42005</v>
      </c>
      <c r="C244" s="90">
        <v>-10000</v>
      </c>
      <c r="D244" s="82"/>
      <c r="G244" s="93">
        <v>42005</v>
      </c>
      <c r="H244" s="90">
        <v>-10000</v>
      </c>
    </row>
    <row r="245" spans="2:8" ht="16.149999999999999" x14ac:dyDescent="0.45">
      <c r="B245" s="6">
        <v>42036</v>
      </c>
      <c r="C245" s="90">
        <v>-10000</v>
      </c>
      <c r="D245" s="82"/>
      <c r="G245" s="6">
        <v>42036</v>
      </c>
      <c r="H245" s="90">
        <v>-10000</v>
      </c>
    </row>
    <row r="246" spans="2:8" ht="16.149999999999999" x14ac:dyDescent="0.45">
      <c r="B246" s="6">
        <v>42095</v>
      </c>
      <c r="C246" s="90">
        <v>-10000</v>
      </c>
      <c r="D246" s="82"/>
      <c r="G246" s="6">
        <v>42095</v>
      </c>
      <c r="H246" s="90">
        <v>-10000</v>
      </c>
    </row>
    <row r="247" spans="2:8" ht="16.149999999999999" x14ac:dyDescent="0.45">
      <c r="B247" s="6">
        <v>42156</v>
      </c>
      <c r="C247" s="90">
        <v>-10000</v>
      </c>
      <c r="D247" s="82"/>
      <c r="G247" s="6">
        <v>42156</v>
      </c>
      <c r="H247" s="90">
        <v>-10000</v>
      </c>
    </row>
    <row r="248" spans="2:8" ht="16.149999999999999" x14ac:dyDescent="0.45">
      <c r="B248" s="6">
        <v>42186</v>
      </c>
      <c r="C248" s="90">
        <v>-10000</v>
      </c>
      <c r="D248" s="82"/>
      <c r="G248" s="6">
        <v>42186</v>
      </c>
      <c r="H248" s="90">
        <v>-10000</v>
      </c>
    </row>
    <row r="249" spans="2:8" ht="16.149999999999999" x14ac:dyDescent="0.45">
      <c r="B249" s="6">
        <v>42248</v>
      </c>
      <c r="C249" s="90">
        <v>-10000</v>
      </c>
      <c r="D249" s="82"/>
      <c r="G249" s="6">
        <v>42248</v>
      </c>
      <c r="H249" s="90">
        <v>-10000</v>
      </c>
    </row>
    <row r="250" spans="2:8" ht="16.149999999999999" x14ac:dyDescent="0.45">
      <c r="B250" s="6">
        <v>42309</v>
      </c>
      <c r="C250" s="90">
        <v>-10000</v>
      </c>
      <c r="D250" s="82"/>
      <c r="G250" s="6">
        <v>42309</v>
      </c>
      <c r="H250" s="90">
        <v>-10000</v>
      </c>
    </row>
    <row r="251" spans="2:8" ht="16.149999999999999" x14ac:dyDescent="0.45">
      <c r="B251" s="18">
        <v>42005</v>
      </c>
      <c r="C251" s="90">
        <v>-10000</v>
      </c>
      <c r="D251" s="82"/>
      <c r="G251" s="18">
        <v>42005</v>
      </c>
      <c r="H251" s="90">
        <v>-10000</v>
      </c>
    </row>
    <row r="252" spans="2:8" ht="16.149999999999999" x14ac:dyDescent="0.45">
      <c r="B252" s="18">
        <v>42156</v>
      </c>
      <c r="C252" s="90">
        <v>-10000</v>
      </c>
      <c r="D252" s="82"/>
      <c r="G252" s="18">
        <v>42156</v>
      </c>
      <c r="H252" s="90">
        <v>-10000</v>
      </c>
    </row>
    <row r="253" spans="2:8" ht="16.149999999999999" x14ac:dyDescent="0.45">
      <c r="B253" s="18">
        <v>42211</v>
      </c>
      <c r="C253" s="90">
        <v>-10000</v>
      </c>
      <c r="D253" s="82"/>
      <c r="G253" s="18">
        <v>42211</v>
      </c>
      <c r="H253" s="90">
        <v>-10000</v>
      </c>
    </row>
    <row r="254" spans="2:8" ht="16.149999999999999" x14ac:dyDescent="0.45">
      <c r="B254" s="19">
        <v>42121</v>
      </c>
      <c r="C254" s="90">
        <v>14516.129032258064</v>
      </c>
      <c r="D254" s="82"/>
      <c r="G254" s="19">
        <v>42121</v>
      </c>
      <c r="H254" s="90">
        <v>9880.0305376813176</v>
      </c>
    </row>
    <row r="255" spans="2:8" ht="16.149999999999999" x14ac:dyDescent="0.45">
      <c r="B255" s="19">
        <v>42522</v>
      </c>
      <c r="C255" s="90">
        <v>11745.562130177515</v>
      </c>
      <c r="D255" s="82"/>
      <c r="G255" s="19">
        <v>42522</v>
      </c>
      <c r="H255" s="90">
        <v>9582.7943078913322</v>
      </c>
    </row>
    <row r="256" spans="2:8" ht="16.149999999999999" x14ac:dyDescent="0.45">
      <c r="B256" s="19">
        <v>42639</v>
      </c>
      <c r="C256" s="90">
        <v>8888.8888888888887</v>
      </c>
      <c r="D256" s="82"/>
      <c r="G256" s="19">
        <v>42639</v>
      </c>
      <c r="H256" s="90">
        <v>9656.0187820147985</v>
      </c>
    </row>
    <row r="257" spans="2:15" ht="16.149999999999999" x14ac:dyDescent="0.45">
      <c r="B257" s="6">
        <v>42125</v>
      </c>
      <c r="C257" s="90">
        <v>10909.090909090908</v>
      </c>
      <c r="D257" s="82"/>
      <c r="G257" s="6">
        <v>42125</v>
      </c>
      <c r="H257" s="90">
        <v>9521.946829133205</v>
      </c>
    </row>
    <row r="258" spans="2:15" ht="16.149999999999999" x14ac:dyDescent="0.45">
      <c r="B258" s="6">
        <v>42370</v>
      </c>
      <c r="C258" s="90">
        <v>13460</v>
      </c>
      <c r="D258" s="82"/>
      <c r="G258" s="6">
        <v>42370</v>
      </c>
      <c r="H258" s="90">
        <v>8558.2790360947347</v>
      </c>
    </row>
    <row r="259" spans="2:15" ht="16.149999999999999" x14ac:dyDescent="0.45">
      <c r="B259" s="6">
        <v>42339</v>
      </c>
      <c r="C259" s="90">
        <v>26181.818181818184</v>
      </c>
      <c r="D259" s="82"/>
      <c r="G259" s="6">
        <v>42339</v>
      </c>
      <c r="H259" s="90">
        <v>8954.0350877192977</v>
      </c>
    </row>
    <row r="260" spans="2:15" ht="16.149999999999999" x14ac:dyDescent="0.45">
      <c r="B260" s="6">
        <v>43631</v>
      </c>
      <c r="C260" s="90">
        <v>9139.7849462365593</v>
      </c>
      <c r="D260" s="82"/>
      <c r="G260" s="6">
        <v>43631</v>
      </c>
      <c r="H260" s="90">
        <v>14874.637107416203</v>
      </c>
    </row>
    <row r="261" spans="2:15" ht="16.149999999999999" x14ac:dyDescent="0.45">
      <c r="B261" s="6">
        <v>42917</v>
      </c>
      <c r="C261" s="90">
        <v>9814.8148148148157</v>
      </c>
      <c r="D261" s="82"/>
      <c r="G261" s="6">
        <v>42917</v>
      </c>
      <c r="H261" s="90">
        <v>11342.016471356528</v>
      </c>
    </row>
    <row r="262" spans="2:15" ht="16.149999999999999" x14ac:dyDescent="0.45">
      <c r="B262" s="6">
        <v>42675</v>
      </c>
      <c r="C262" s="90">
        <v>12897.959183673469</v>
      </c>
      <c r="D262" s="82"/>
      <c r="G262" s="6">
        <v>42675</v>
      </c>
      <c r="H262" s="90">
        <v>10228.460276898433</v>
      </c>
    </row>
    <row r="263" spans="2:15" ht="16.149999999999999" x14ac:dyDescent="0.45">
      <c r="B263" s="6">
        <v>42856</v>
      </c>
      <c r="C263" s="90">
        <v>15254.237288135595</v>
      </c>
      <c r="D263" s="82"/>
      <c r="G263" s="6">
        <v>42856</v>
      </c>
      <c r="H263" s="90">
        <v>11368.960192821904</v>
      </c>
    </row>
    <row r="264" spans="2:15" x14ac:dyDescent="0.45">
      <c r="B264" s="3" t="s">
        <v>9</v>
      </c>
      <c r="C264" s="91">
        <f>XIRR(C244:C263,B244:B263)</f>
        <v>0.32018694281578075</v>
      </c>
      <c r="D264" s="2"/>
      <c r="G264" s="3" t="s">
        <v>9</v>
      </c>
      <c r="H264" s="91">
        <f>XIRR(H244:H263,G244:G263)</f>
        <v>2.6883134245872499E-2</v>
      </c>
    </row>
    <row r="267" spans="2:15" x14ac:dyDescent="0.45">
      <c r="B267" s="81" t="s">
        <v>292</v>
      </c>
      <c r="C267" s="82" t="s">
        <v>270</v>
      </c>
      <c r="D267" s="82" t="s">
        <v>271</v>
      </c>
      <c r="L267" s="3" t="s">
        <v>272</v>
      </c>
      <c r="N267" s="3" t="s">
        <v>273</v>
      </c>
    </row>
    <row r="268" spans="2:15" s="13" customFormat="1" ht="47.25" customHeight="1" x14ac:dyDescent="0.45">
      <c r="B268" s="83" t="s">
        <v>274</v>
      </c>
      <c r="C268" s="14" t="s">
        <v>275</v>
      </c>
      <c r="D268" s="14" t="s">
        <v>275</v>
      </c>
      <c r="E268" s="83" t="s">
        <v>276</v>
      </c>
      <c r="F268" s="83"/>
      <c r="G268" s="83" t="s">
        <v>277</v>
      </c>
      <c r="H268" s="83" t="s">
        <v>278</v>
      </c>
      <c r="I268" s="83" t="s">
        <v>279</v>
      </c>
      <c r="J268" s="83"/>
      <c r="K268" s="83" t="s">
        <v>277</v>
      </c>
      <c r="L268" s="83" t="s">
        <v>280</v>
      </c>
      <c r="M268" s="83" t="s">
        <v>281</v>
      </c>
      <c r="N268" s="83" t="s">
        <v>280</v>
      </c>
      <c r="O268" s="83" t="s">
        <v>282</v>
      </c>
    </row>
    <row r="269" spans="2:15" ht="16.149999999999999" x14ac:dyDescent="0.45">
      <c r="B269" s="6">
        <v>42370</v>
      </c>
      <c r="C269" s="82">
        <v>112</v>
      </c>
      <c r="D269" s="92">
        <v>62</v>
      </c>
      <c r="E269" s="6">
        <v>43804</v>
      </c>
      <c r="F269" s="84"/>
      <c r="G269" s="82">
        <v>10000</v>
      </c>
      <c r="H269" s="85">
        <f>G269/C269</f>
        <v>89.285714285714292</v>
      </c>
      <c r="I269" s="90">
        <f>H269*D269</f>
        <v>5535.7142857142862</v>
      </c>
      <c r="J269" s="82"/>
      <c r="K269" s="82">
        <v>10000</v>
      </c>
      <c r="L269" s="87">
        <v>24436</v>
      </c>
      <c r="M269" s="88">
        <f>K269/L269</f>
        <v>0.40923228024226549</v>
      </c>
      <c r="N269" s="87">
        <v>40750</v>
      </c>
      <c r="O269" s="90">
        <f>N269*M269</f>
        <v>16676.215419872318</v>
      </c>
    </row>
    <row r="270" spans="2:15" ht="16.149999999999999" x14ac:dyDescent="0.45">
      <c r="B270" s="6">
        <v>42430</v>
      </c>
      <c r="C270" s="82">
        <v>47</v>
      </c>
      <c r="D270" s="92">
        <v>141</v>
      </c>
      <c r="E270" s="6">
        <v>42887</v>
      </c>
      <c r="F270" s="84"/>
      <c r="G270" s="82">
        <v>10000</v>
      </c>
      <c r="H270" s="85">
        <f t="shared" ref="H270:H278" si="20">G270/C270</f>
        <v>212.7659574468085</v>
      </c>
      <c r="I270" s="90">
        <f t="shared" ref="I270:I278" si="21">H270*D270</f>
        <v>30000</v>
      </c>
      <c r="J270" s="82"/>
      <c r="K270" s="82">
        <v>10000</v>
      </c>
      <c r="L270" s="87">
        <v>25286</v>
      </c>
      <c r="M270" s="88">
        <f t="shared" ref="M270:M278" si="22">K270/L270</f>
        <v>0.39547575733607532</v>
      </c>
      <c r="N270" s="87">
        <v>31056</v>
      </c>
      <c r="O270" s="90">
        <f t="shared" ref="O270:O278" si="23">N270*M270</f>
        <v>12281.895119829154</v>
      </c>
    </row>
    <row r="271" spans="2:15" ht="16.149999999999999" x14ac:dyDescent="0.45">
      <c r="B271" s="6">
        <v>42491</v>
      </c>
      <c r="C271" s="82">
        <v>173</v>
      </c>
      <c r="D271" s="92">
        <v>158</v>
      </c>
      <c r="E271" s="6">
        <v>42675</v>
      </c>
      <c r="F271" s="84"/>
      <c r="G271" s="82">
        <v>10000</v>
      </c>
      <c r="H271" s="85">
        <f t="shared" si="20"/>
        <v>57.803468208092482</v>
      </c>
      <c r="I271" s="90">
        <f t="shared" si="21"/>
        <v>9132.9479768786114</v>
      </c>
      <c r="J271" s="82"/>
      <c r="K271" s="82">
        <v>10000</v>
      </c>
      <c r="L271" s="87">
        <v>26725</v>
      </c>
      <c r="M271" s="88">
        <f t="shared" si="22"/>
        <v>0.37418147801683815</v>
      </c>
      <c r="N271" s="87">
        <v>26633</v>
      </c>
      <c r="O271" s="90">
        <f t="shared" si="23"/>
        <v>9965.5753040224499</v>
      </c>
    </row>
    <row r="272" spans="2:15" ht="16.149999999999999" x14ac:dyDescent="0.45">
      <c r="B272" s="6">
        <v>42552</v>
      </c>
      <c r="C272" s="82">
        <v>70.400000000000006</v>
      </c>
      <c r="D272" s="92">
        <v>117</v>
      </c>
      <c r="E272" s="6">
        <v>42767</v>
      </c>
      <c r="F272" s="84"/>
      <c r="G272" s="82">
        <v>10000</v>
      </c>
      <c r="H272" s="85">
        <f t="shared" si="20"/>
        <v>142.04545454545453</v>
      </c>
      <c r="I272" s="90">
        <f t="shared" si="21"/>
        <v>16619.31818181818</v>
      </c>
      <c r="J272" s="82"/>
      <c r="K272" s="82">
        <v>10000</v>
      </c>
      <c r="L272" s="87">
        <v>27803</v>
      </c>
      <c r="M272" s="88">
        <f t="shared" si="22"/>
        <v>0.35967341653778367</v>
      </c>
      <c r="N272" s="87">
        <v>28142</v>
      </c>
      <c r="O272" s="90">
        <f t="shared" si="23"/>
        <v>10121.929288206307</v>
      </c>
    </row>
    <row r="273" spans="2:15" ht="16.149999999999999" x14ac:dyDescent="0.45">
      <c r="B273" s="6">
        <v>42614</v>
      </c>
      <c r="C273" s="82">
        <v>312</v>
      </c>
      <c r="D273" s="92">
        <v>252</v>
      </c>
      <c r="E273" s="6">
        <v>43525</v>
      </c>
      <c r="F273" s="84"/>
      <c r="G273" s="82">
        <v>10000</v>
      </c>
      <c r="H273" s="85">
        <f t="shared" si="20"/>
        <v>32.051282051282051</v>
      </c>
      <c r="I273" s="90">
        <f t="shared" si="21"/>
        <v>8076.9230769230771</v>
      </c>
      <c r="J273" s="82"/>
      <c r="K273" s="82">
        <v>10000</v>
      </c>
      <c r="L273" s="87">
        <v>28668</v>
      </c>
      <c r="M273" s="88">
        <f t="shared" si="22"/>
        <v>0.34882098507046183</v>
      </c>
      <c r="N273" s="87">
        <v>36064</v>
      </c>
      <c r="O273" s="90">
        <f t="shared" si="23"/>
        <v>12579.880005581135</v>
      </c>
    </row>
    <row r="274" spans="2:15" ht="16.149999999999999" x14ac:dyDescent="0.45">
      <c r="B274" s="6">
        <v>42675</v>
      </c>
      <c r="C274" s="82">
        <v>60</v>
      </c>
      <c r="D274" s="92">
        <v>151</v>
      </c>
      <c r="E274" s="6">
        <v>43070</v>
      </c>
      <c r="F274" s="84"/>
      <c r="G274" s="82">
        <v>10000</v>
      </c>
      <c r="H274" s="85">
        <f t="shared" si="20"/>
        <v>166.66666666666666</v>
      </c>
      <c r="I274" s="90">
        <f t="shared" si="21"/>
        <v>25166.666666666664</v>
      </c>
      <c r="J274" s="82"/>
      <c r="K274" s="82">
        <v>10000</v>
      </c>
      <c r="L274" s="87">
        <v>26316</v>
      </c>
      <c r="M274" s="88">
        <f t="shared" si="22"/>
        <v>0.37999696002431982</v>
      </c>
      <c r="N274" s="87">
        <v>33250</v>
      </c>
      <c r="O274" s="90">
        <f t="shared" si="23"/>
        <v>12634.898920808633</v>
      </c>
    </row>
    <row r="275" spans="2:15" ht="16.149999999999999" x14ac:dyDescent="0.45">
      <c r="B275" s="18">
        <v>42381</v>
      </c>
      <c r="C275" s="82">
        <v>20.7</v>
      </c>
      <c r="D275" s="92">
        <v>2.2799999999999998</v>
      </c>
      <c r="E275" s="20">
        <v>43804</v>
      </c>
      <c r="F275" s="84"/>
      <c r="G275" s="82">
        <v>10000</v>
      </c>
      <c r="H275" s="85">
        <f t="shared" si="20"/>
        <v>483.09178743961354</v>
      </c>
      <c r="I275" s="90">
        <f t="shared" si="21"/>
        <v>1101.4492753623188</v>
      </c>
      <c r="J275" s="82"/>
      <c r="K275" s="82">
        <v>10000</v>
      </c>
      <c r="L275" s="87">
        <v>24682</v>
      </c>
      <c r="M275" s="88">
        <f t="shared" si="22"/>
        <v>0.40515355319666152</v>
      </c>
      <c r="N275" s="87">
        <v>40779</v>
      </c>
      <c r="O275" s="90">
        <f t="shared" si="23"/>
        <v>16521.756745806659</v>
      </c>
    </row>
    <row r="276" spans="2:15" ht="16.149999999999999" x14ac:dyDescent="0.45">
      <c r="B276" s="18">
        <v>42502</v>
      </c>
      <c r="C276" s="82">
        <v>79.5</v>
      </c>
      <c r="D276" s="92">
        <v>93</v>
      </c>
      <c r="E276" s="20">
        <v>42605</v>
      </c>
      <c r="F276" s="84"/>
      <c r="G276" s="82">
        <v>10000</v>
      </c>
      <c r="H276" s="85">
        <f t="shared" si="20"/>
        <v>125.78616352201257</v>
      </c>
      <c r="I276" s="90">
        <f t="shared" si="21"/>
        <v>11698.113207547169</v>
      </c>
      <c r="J276" s="82"/>
      <c r="K276" s="82">
        <v>10000</v>
      </c>
      <c r="L276" s="87">
        <v>25790</v>
      </c>
      <c r="M276" s="88">
        <f t="shared" si="22"/>
        <v>0.38774718883288095</v>
      </c>
      <c r="N276" s="87">
        <v>27990</v>
      </c>
      <c r="O276" s="90">
        <f t="shared" si="23"/>
        <v>10853.043815432338</v>
      </c>
    </row>
    <row r="277" spans="2:15" ht="16.149999999999999" x14ac:dyDescent="0.45">
      <c r="B277" s="18">
        <v>42589</v>
      </c>
      <c r="C277" s="82">
        <v>119</v>
      </c>
      <c r="D277" s="92">
        <v>150</v>
      </c>
      <c r="E277" s="20">
        <v>42767</v>
      </c>
      <c r="F277" s="84"/>
      <c r="G277" s="82">
        <v>10000</v>
      </c>
      <c r="H277" s="85">
        <f t="shared" si="20"/>
        <v>84.033613445378151</v>
      </c>
      <c r="I277" s="90">
        <f t="shared" si="21"/>
        <v>12605.042016806723</v>
      </c>
      <c r="J277" s="82"/>
      <c r="K277" s="82">
        <v>10000</v>
      </c>
      <c r="L277" s="87">
        <v>28078</v>
      </c>
      <c r="M277" s="88">
        <f t="shared" si="22"/>
        <v>0.35615072298596767</v>
      </c>
      <c r="N277" s="87">
        <v>28142</v>
      </c>
      <c r="O277" s="90">
        <f t="shared" si="23"/>
        <v>10022.793646271102</v>
      </c>
    </row>
    <row r="278" spans="2:15" ht="16.149999999999999" x14ac:dyDescent="0.45">
      <c r="B278" s="18">
        <v>42655</v>
      </c>
      <c r="C278" s="82">
        <v>1386</v>
      </c>
      <c r="D278" s="92">
        <v>1500</v>
      </c>
      <c r="E278" s="20">
        <v>42767</v>
      </c>
      <c r="F278" s="84"/>
      <c r="G278" s="82">
        <v>10000</v>
      </c>
      <c r="H278" s="85">
        <f t="shared" si="20"/>
        <v>7.2150072150072146</v>
      </c>
      <c r="I278" s="90">
        <f t="shared" si="21"/>
        <v>10822.510822510822</v>
      </c>
      <c r="J278" s="82"/>
      <c r="K278" s="82">
        <v>10000</v>
      </c>
      <c r="L278" s="87">
        <v>28082</v>
      </c>
      <c r="M278" s="88">
        <f t="shared" si="22"/>
        <v>0.35609999287800015</v>
      </c>
      <c r="N278" s="87">
        <v>28142</v>
      </c>
      <c r="O278" s="90">
        <f t="shared" si="23"/>
        <v>10021.365999572679</v>
      </c>
    </row>
    <row r="280" spans="2:15" x14ac:dyDescent="0.45">
      <c r="B280" s="1" t="s">
        <v>283</v>
      </c>
      <c r="G280" s="1" t="s">
        <v>284</v>
      </c>
    </row>
    <row r="281" spans="2:15" x14ac:dyDescent="0.45">
      <c r="B281" s="189" t="s">
        <v>293</v>
      </c>
      <c r="C281" s="189"/>
      <c r="G281" s="189" t="s">
        <v>293</v>
      </c>
      <c r="H281" s="189"/>
    </row>
    <row r="282" spans="2:15" ht="16.149999999999999" x14ac:dyDescent="0.45">
      <c r="B282" s="6">
        <v>42370</v>
      </c>
      <c r="C282" s="90">
        <v>-10000</v>
      </c>
      <c r="D282" s="82"/>
      <c r="G282" s="6">
        <v>42370</v>
      </c>
      <c r="H282" s="90">
        <v>-10000</v>
      </c>
    </row>
    <row r="283" spans="2:15" ht="16.149999999999999" x14ac:dyDescent="0.45">
      <c r="B283" s="6">
        <v>42430</v>
      </c>
      <c r="C283" s="90">
        <v>-10000</v>
      </c>
      <c r="D283" s="82"/>
      <c r="G283" s="6">
        <v>42430</v>
      </c>
      <c r="H283" s="90">
        <v>-10000</v>
      </c>
    </row>
    <row r="284" spans="2:15" ht="16.149999999999999" x14ac:dyDescent="0.45">
      <c r="B284" s="6">
        <v>42491</v>
      </c>
      <c r="C284" s="90">
        <v>-10000</v>
      </c>
      <c r="D284" s="82"/>
      <c r="G284" s="6">
        <v>42491</v>
      </c>
      <c r="H284" s="90">
        <v>-10000</v>
      </c>
    </row>
    <row r="285" spans="2:15" ht="16.149999999999999" x14ac:dyDescent="0.45">
      <c r="B285" s="6">
        <v>42552</v>
      </c>
      <c r="C285" s="90">
        <v>-10000</v>
      </c>
      <c r="D285" s="82"/>
      <c r="G285" s="6">
        <v>42552</v>
      </c>
      <c r="H285" s="90">
        <v>-10000</v>
      </c>
    </row>
    <row r="286" spans="2:15" ht="16.149999999999999" x14ac:dyDescent="0.45">
      <c r="B286" s="6">
        <v>42614</v>
      </c>
      <c r="C286" s="90">
        <v>-10000</v>
      </c>
      <c r="D286" s="82"/>
      <c r="G286" s="6">
        <v>42614</v>
      </c>
      <c r="H286" s="90">
        <v>-10000</v>
      </c>
    </row>
    <row r="287" spans="2:15" ht="16.149999999999999" x14ac:dyDescent="0.45">
      <c r="B287" s="6">
        <v>42675</v>
      </c>
      <c r="C287" s="90">
        <v>-10000</v>
      </c>
      <c r="D287" s="82"/>
      <c r="G287" s="6">
        <v>42675</v>
      </c>
      <c r="H287" s="90">
        <v>-10000</v>
      </c>
    </row>
    <row r="288" spans="2:15" ht="16.149999999999999" x14ac:dyDescent="0.45">
      <c r="B288" s="18">
        <v>42381</v>
      </c>
      <c r="C288" s="90">
        <v>-10000</v>
      </c>
      <c r="D288" s="82"/>
      <c r="G288" s="18">
        <v>42381</v>
      </c>
      <c r="H288" s="90">
        <v>-10000</v>
      </c>
    </row>
    <row r="289" spans="2:8" ht="16.149999999999999" x14ac:dyDescent="0.45">
      <c r="B289" s="18">
        <v>42502</v>
      </c>
      <c r="C289" s="90">
        <v>-10000</v>
      </c>
      <c r="D289" s="82"/>
      <c r="G289" s="18">
        <v>42502</v>
      </c>
      <c r="H289" s="90">
        <v>-10000</v>
      </c>
    </row>
    <row r="290" spans="2:8" ht="16.149999999999999" x14ac:dyDescent="0.45">
      <c r="B290" s="18">
        <v>42589</v>
      </c>
      <c r="C290" s="90">
        <v>-10000</v>
      </c>
      <c r="D290" s="82"/>
      <c r="G290" s="18">
        <v>42589</v>
      </c>
      <c r="H290" s="90">
        <v>-10000</v>
      </c>
    </row>
    <row r="291" spans="2:8" ht="16.149999999999999" x14ac:dyDescent="0.45">
      <c r="B291" s="18">
        <v>42655</v>
      </c>
      <c r="C291" s="90">
        <v>-10000</v>
      </c>
      <c r="D291" s="82"/>
      <c r="G291" s="18">
        <v>42655</v>
      </c>
      <c r="H291" s="90">
        <v>-10000</v>
      </c>
    </row>
    <row r="292" spans="2:8" ht="16.149999999999999" x14ac:dyDescent="0.45">
      <c r="B292" s="20">
        <v>43804</v>
      </c>
      <c r="C292" s="90">
        <v>1101.4492753623188</v>
      </c>
      <c r="D292" s="82"/>
      <c r="G292" s="20">
        <v>43804</v>
      </c>
      <c r="H292" s="90">
        <v>16521.756745806659</v>
      </c>
    </row>
    <row r="293" spans="2:8" ht="16.149999999999999" x14ac:dyDescent="0.45">
      <c r="B293" s="20">
        <v>42605</v>
      </c>
      <c r="C293" s="90">
        <v>11698.113207547169</v>
      </c>
      <c r="D293" s="82"/>
      <c r="G293" s="20">
        <v>42605</v>
      </c>
      <c r="H293" s="90">
        <v>10853.043815432338</v>
      </c>
    </row>
    <row r="294" spans="2:8" ht="16.149999999999999" x14ac:dyDescent="0.45">
      <c r="B294" s="20">
        <v>42767</v>
      </c>
      <c r="C294" s="90">
        <v>12605.042016806723</v>
      </c>
      <c r="D294" s="82"/>
      <c r="G294" s="20">
        <v>42767</v>
      </c>
      <c r="H294" s="90">
        <v>10022.793646271102</v>
      </c>
    </row>
    <row r="295" spans="2:8" ht="16.149999999999999" x14ac:dyDescent="0.45">
      <c r="B295" s="20">
        <v>42767</v>
      </c>
      <c r="C295" s="90">
        <v>10822.510822510822</v>
      </c>
      <c r="D295" s="82"/>
      <c r="G295" s="20">
        <v>42767</v>
      </c>
      <c r="H295" s="90">
        <v>10021.365999572679</v>
      </c>
    </row>
    <row r="296" spans="2:8" ht="16.149999999999999" x14ac:dyDescent="0.45">
      <c r="B296" s="6">
        <v>43804</v>
      </c>
      <c r="C296" s="90">
        <v>5535.7142857142862</v>
      </c>
      <c r="D296" s="82"/>
      <c r="G296" s="6">
        <v>43804</v>
      </c>
      <c r="H296" s="90">
        <v>16676.215419872318</v>
      </c>
    </row>
    <row r="297" spans="2:8" ht="16.149999999999999" x14ac:dyDescent="0.45">
      <c r="B297" s="6">
        <v>42887</v>
      </c>
      <c r="C297" s="90">
        <v>30000</v>
      </c>
      <c r="D297" s="82"/>
      <c r="G297" s="6">
        <v>42887</v>
      </c>
      <c r="H297" s="90">
        <v>12281.895119829154</v>
      </c>
    </row>
    <row r="298" spans="2:8" ht="16.149999999999999" x14ac:dyDescent="0.45">
      <c r="B298" s="6">
        <v>42675</v>
      </c>
      <c r="C298" s="90">
        <v>9132.9479768786114</v>
      </c>
      <c r="D298" s="82"/>
      <c r="G298" s="6">
        <v>42675</v>
      </c>
      <c r="H298" s="90">
        <v>9965.5753040224499</v>
      </c>
    </row>
    <row r="299" spans="2:8" ht="16.149999999999999" x14ac:dyDescent="0.45">
      <c r="B299" s="6">
        <v>42767</v>
      </c>
      <c r="C299" s="90">
        <v>16619.31818181818</v>
      </c>
      <c r="D299" s="82"/>
      <c r="G299" s="6">
        <v>42767</v>
      </c>
      <c r="H299" s="90">
        <v>10121.929288206307</v>
      </c>
    </row>
    <row r="300" spans="2:8" ht="16.149999999999999" x14ac:dyDescent="0.45">
      <c r="B300" s="6">
        <v>43525</v>
      </c>
      <c r="C300" s="90">
        <v>8076.9230769230771</v>
      </c>
      <c r="D300" s="82"/>
      <c r="G300" s="6">
        <v>43525</v>
      </c>
      <c r="H300" s="90">
        <v>12579.880005581135</v>
      </c>
    </row>
    <row r="301" spans="2:8" ht="16.149999999999999" x14ac:dyDescent="0.45">
      <c r="B301" s="6">
        <v>43070</v>
      </c>
      <c r="C301" s="90">
        <v>25166.666666666664</v>
      </c>
      <c r="D301" s="82"/>
      <c r="G301" s="6">
        <v>43070</v>
      </c>
      <c r="H301" s="90">
        <v>12634.898920808633</v>
      </c>
    </row>
    <row r="302" spans="2:8" x14ac:dyDescent="0.45">
      <c r="B302" s="3" t="s">
        <v>9</v>
      </c>
      <c r="C302" s="91">
        <f>XIRR(C282:C301,B282:B301)</f>
        <v>0.2921494781970978</v>
      </c>
      <c r="D302" s="2"/>
      <c r="G302" s="3" t="s">
        <v>9</v>
      </c>
      <c r="H302" s="91">
        <f>XIRR(H282:H301,G282:G301)</f>
        <v>0.12905179858207699</v>
      </c>
    </row>
    <row r="305" spans="2:15" x14ac:dyDescent="0.45">
      <c r="B305" s="81" t="s">
        <v>294</v>
      </c>
      <c r="C305" s="82" t="s">
        <v>270</v>
      </c>
      <c r="D305" s="82" t="s">
        <v>271</v>
      </c>
      <c r="L305" s="3" t="s">
        <v>272</v>
      </c>
      <c r="N305" s="3" t="s">
        <v>273</v>
      </c>
    </row>
    <row r="306" spans="2:15" s="13" customFormat="1" ht="47.25" customHeight="1" x14ac:dyDescent="0.45">
      <c r="B306" s="83" t="s">
        <v>274</v>
      </c>
      <c r="C306" s="14" t="s">
        <v>275</v>
      </c>
      <c r="D306" s="14" t="s">
        <v>275</v>
      </c>
      <c r="E306" s="83" t="s">
        <v>276</v>
      </c>
      <c r="F306" s="83"/>
      <c r="G306" s="83" t="s">
        <v>277</v>
      </c>
      <c r="H306" s="83" t="s">
        <v>278</v>
      </c>
      <c r="I306" s="83" t="s">
        <v>279</v>
      </c>
      <c r="J306" s="83"/>
      <c r="K306" s="83" t="s">
        <v>277</v>
      </c>
      <c r="L306" s="83" t="s">
        <v>280</v>
      </c>
      <c r="M306" s="83" t="s">
        <v>281</v>
      </c>
      <c r="N306" s="83" t="s">
        <v>280</v>
      </c>
      <c r="O306" s="83" t="s">
        <v>282</v>
      </c>
    </row>
    <row r="307" spans="2:15" ht="16.149999999999999" x14ac:dyDescent="0.45">
      <c r="B307" s="6">
        <v>42736</v>
      </c>
      <c r="C307" s="82">
        <v>227</v>
      </c>
      <c r="D307" s="92">
        <v>253.5</v>
      </c>
      <c r="E307" s="6">
        <v>43330</v>
      </c>
      <c r="F307" s="84"/>
      <c r="G307" s="82">
        <v>10000</v>
      </c>
      <c r="H307" s="85">
        <f>G307/C307</f>
        <v>44.052863436123346</v>
      </c>
      <c r="I307" s="90">
        <f>H307*D307</f>
        <v>11167.400881057269</v>
      </c>
      <c r="J307" s="82"/>
      <c r="K307" s="82">
        <v>10000</v>
      </c>
      <c r="L307" s="87">
        <v>27708</v>
      </c>
      <c r="M307" s="88">
        <f>K307/L307</f>
        <v>0.36090659737259995</v>
      </c>
      <c r="N307" s="87">
        <v>37948</v>
      </c>
      <c r="O307" s="90">
        <f>N307*M307</f>
        <v>13695.683557095423</v>
      </c>
    </row>
    <row r="308" spans="2:15" ht="16.149999999999999" x14ac:dyDescent="0.45">
      <c r="B308" s="6">
        <v>42795</v>
      </c>
      <c r="C308" s="82">
        <v>146</v>
      </c>
      <c r="D308" s="92">
        <v>187</v>
      </c>
      <c r="E308" s="6">
        <v>43435</v>
      </c>
      <c r="F308" s="84"/>
      <c r="G308" s="82">
        <v>10000</v>
      </c>
      <c r="H308" s="85">
        <f t="shared" ref="H308:H320" si="24">G308/C308</f>
        <v>68.493150684931507</v>
      </c>
      <c r="I308" s="90">
        <f t="shared" ref="I308:I320" si="25">H308*D308</f>
        <v>12808.219178082192</v>
      </c>
      <c r="J308" s="82"/>
      <c r="K308" s="82">
        <v>10000</v>
      </c>
      <c r="L308" s="87">
        <v>29421</v>
      </c>
      <c r="M308" s="88">
        <f t="shared" ref="M308:M320" si="26">K308/L308</f>
        <v>0.33989327351211718</v>
      </c>
      <c r="N308" s="87">
        <v>34010</v>
      </c>
      <c r="O308" s="90">
        <f t="shared" ref="O308:O320" si="27">N308*M308</f>
        <v>11559.770232147106</v>
      </c>
    </row>
    <row r="309" spans="2:15" ht="16.149999999999999" x14ac:dyDescent="0.45">
      <c r="B309" s="6">
        <v>42856</v>
      </c>
      <c r="C309" s="82">
        <v>176</v>
      </c>
      <c r="D309" s="92">
        <v>275</v>
      </c>
      <c r="E309" s="6">
        <v>43804</v>
      </c>
      <c r="F309" s="84"/>
      <c r="G309" s="82">
        <v>10000</v>
      </c>
      <c r="H309" s="85">
        <f t="shared" si="24"/>
        <v>56.81818181818182</v>
      </c>
      <c r="I309" s="90">
        <f t="shared" si="25"/>
        <v>15625</v>
      </c>
      <c r="J309" s="82"/>
      <c r="K309" s="82">
        <v>10000</v>
      </c>
      <c r="L309" s="87">
        <v>31028</v>
      </c>
      <c r="M309" s="88">
        <f t="shared" si="26"/>
        <v>0.32228954492716255</v>
      </c>
      <c r="N309" s="87">
        <v>40750</v>
      </c>
      <c r="O309" s="90">
        <f t="shared" si="27"/>
        <v>13133.298955781875</v>
      </c>
    </row>
    <row r="310" spans="2:15" ht="16.149999999999999" x14ac:dyDescent="0.45">
      <c r="B310" s="6">
        <v>42917</v>
      </c>
      <c r="C310" s="82">
        <v>105</v>
      </c>
      <c r="D310" s="92">
        <v>166</v>
      </c>
      <c r="E310" s="6">
        <v>43804</v>
      </c>
      <c r="F310" s="84"/>
      <c r="G310" s="82">
        <v>10000</v>
      </c>
      <c r="H310" s="85">
        <f t="shared" si="24"/>
        <v>95.238095238095241</v>
      </c>
      <c r="I310" s="90">
        <f t="shared" si="25"/>
        <v>15809.523809523809</v>
      </c>
      <c r="J310" s="82"/>
      <c r="K310" s="82">
        <v>10000</v>
      </c>
      <c r="L310" s="87">
        <v>32029</v>
      </c>
      <c r="M310" s="88">
        <f t="shared" si="26"/>
        <v>0.31221705329545102</v>
      </c>
      <c r="N310" s="87">
        <v>40750</v>
      </c>
      <c r="O310" s="90">
        <f t="shared" si="27"/>
        <v>12722.844921789629</v>
      </c>
    </row>
    <row r="311" spans="2:15" ht="16.149999999999999" x14ac:dyDescent="0.45">
      <c r="B311" s="6">
        <v>42979</v>
      </c>
      <c r="C311" s="82">
        <v>160</v>
      </c>
      <c r="D311" s="92">
        <v>248</v>
      </c>
      <c r="E311" s="6">
        <v>43128</v>
      </c>
      <c r="F311" s="84"/>
      <c r="G311" s="82">
        <v>10000</v>
      </c>
      <c r="H311" s="85">
        <f t="shared" si="24"/>
        <v>62.5</v>
      </c>
      <c r="I311" s="90">
        <f t="shared" si="25"/>
        <v>15500</v>
      </c>
      <c r="J311" s="82"/>
      <c r="K311" s="82">
        <v>10000</v>
      </c>
      <c r="L311" s="87">
        <v>31284</v>
      </c>
      <c r="M311" s="88">
        <f t="shared" si="26"/>
        <v>0.31965221838639563</v>
      </c>
      <c r="N311" s="87">
        <v>34142</v>
      </c>
      <c r="O311" s="90">
        <f t="shared" si="27"/>
        <v>10913.56604014832</v>
      </c>
    </row>
    <row r="312" spans="2:15" ht="16.149999999999999" x14ac:dyDescent="0.45">
      <c r="B312" s="6">
        <v>43040</v>
      </c>
      <c r="C312" s="82">
        <v>184</v>
      </c>
      <c r="D312" s="92">
        <v>65</v>
      </c>
      <c r="E312" s="6">
        <v>43692</v>
      </c>
      <c r="F312" s="84"/>
      <c r="G312" s="82">
        <v>10000</v>
      </c>
      <c r="H312" s="85">
        <f t="shared" si="24"/>
        <v>54.347826086956523</v>
      </c>
      <c r="I312" s="90">
        <f t="shared" si="25"/>
        <v>3532.608695652174</v>
      </c>
      <c r="J312" s="82"/>
      <c r="K312" s="82">
        <v>10000</v>
      </c>
      <c r="L312" s="87">
        <v>33679</v>
      </c>
      <c r="M312" s="88">
        <f t="shared" si="26"/>
        <v>0.29692092995635261</v>
      </c>
      <c r="N312" s="87">
        <v>37311</v>
      </c>
      <c r="O312" s="90">
        <f t="shared" si="27"/>
        <v>11078.416817601472</v>
      </c>
    </row>
    <row r="313" spans="2:15" ht="16.149999999999999" x14ac:dyDescent="0.45">
      <c r="B313" s="18">
        <v>42745</v>
      </c>
      <c r="C313" s="82">
        <v>177</v>
      </c>
      <c r="D313" s="92">
        <v>192</v>
      </c>
      <c r="E313" s="20">
        <v>42826</v>
      </c>
      <c r="F313" s="84"/>
      <c r="G313" s="82">
        <v>10000</v>
      </c>
      <c r="H313" s="85">
        <f t="shared" si="24"/>
        <v>56.497175141242941</v>
      </c>
      <c r="I313" s="90">
        <f t="shared" si="25"/>
        <v>10847.457627118645</v>
      </c>
      <c r="J313" s="82"/>
      <c r="K313" s="82">
        <v>10000</v>
      </c>
      <c r="L313" s="87">
        <v>26899</v>
      </c>
      <c r="M313" s="88">
        <f t="shared" si="26"/>
        <v>0.37176103200862487</v>
      </c>
      <c r="N313" s="87">
        <v>29620</v>
      </c>
      <c r="O313" s="90">
        <f t="shared" si="27"/>
        <v>11011.561768095469</v>
      </c>
    </row>
    <row r="314" spans="2:15" ht="16.149999999999999" x14ac:dyDescent="0.45">
      <c r="B314" s="18">
        <v>42768</v>
      </c>
      <c r="C314" s="82">
        <v>564</v>
      </c>
      <c r="D314" s="92">
        <v>635</v>
      </c>
      <c r="E314" s="20">
        <v>42885</v>
      </c>
      <c r="F314" s="84"/>
      <c r="G314" s="82">
        <v>10000</v>
      </c>
      <c r="H314" s="85">
        <f t="shared" si="24"/>
        <v>17.730496453900709</v>
      </c>
      <c r="I314" s="90">
        <f t="shared" si="25"/>
        <v>11258.86524822695</v>
      </c>
      <c r="J314" s="82"/>
      <c r="K314" s="82">
        <v>10000</v>
      </c>
      <c r="L314" s="87">
        <v>28226</v>
      </c>
      <c r="M314" s="88">
        <f t="shared" si="26"/>
        <v>0.35428328491461775</v>
      </c>
      <c r="N314" s="87">
        <v>31309</v>
      </c>
      <c r="O314" s="90">
        <f t="shared" si="27"/>
        <v>11092.255367391766</v>
      </c>
    </row>
    <row r="315" spans="2:15" ht="16.149999999999999" x14ac:dyDescent="0.45">
      <c r="B315" s="18">
        <v>42793</v>
      </c>
      <c r="C315" s="82">
        <v>2489</v>
      </c>
      <c r="D315" s="92">
        <v>2850</v>
      </c>
      <c r="E315" s="20">
        <v>42892</v>
      </c>
      <c r="F315" s="84"/>
      <c r="G315" s="82">
        <v>10000</v>
      </c>
      <c r="H315" s="85">
        <f t="shared" si="24"/>
        <v>4.0176777822418641</v>
      </c>
      <c r="I315" s="90">
        <f t="shared" si="25"/>
        <v>11450.381679389313</v>
      </c>
      <c r="J315" s="82"/>
      <c r="K315" s="82">
        <v>10000</v>
      </c>
      <c r="L315" s="87">
        <v>28812</v>
      </c>
      <c r="M315" s="88">
        <f t="shared" si="26"/>
        <v>0.34707760655282521</v>
      </c>
      <c r="N315" s="87">
        <v>31056</v>
      </c>
      <c r="O315" s="90">
        <f t="shared" si="27"/>
        <v>10778.842149104539</v>
      </c>
    </row>
    <row r="316" spans="2:15" ht="16.149999999999999" x14ac:dyDescent="0.45">
      <c r="B316" s="18">
        <v>42830</v>
      </c>
      <c r="C316" s="82">
        <v>851</v>
      </c>
      <c r="D316" s="92">
        <v>945</v>
      </c>
      <c r="E316" s="20">
        <v>42925</v>
      </c>
      <c r="F316" s="84"/>
      <c r="G316" s="82">
        <v>10000</v>
      </c>
      <c r="H316" s="85">
        <f t="shared" si="24"/>
        <v>11.750881316098708</v>
      </c>
      <c r="I316" s="90">
        <f t="shared" si="25"/>
        <v>11104.582843713279</v>
      </c>
      <c r="J316" s="82"/>
      <c r="K316" s="82">
        <v>10000</v>
      </c>
      <c r="L316" s="87">
        <v>29974</v>
      </c>
      <c r="M316" s="88">
        <f t="shared" si="26"/>
        <v>0.33362247280976848</v>
      </c>
      <c r="N316" s="87">
        <v>31360</v>
      </c>
      <c r="O316" s="90">
        <f t="shared" si="27"/>
        <v>10462.400747314339</v>
      </c>
    </row>
    <row r="317" spans="2:15" ht="16.149999999999999" x14ac:dyDescent="0.45">
      <c r="B317" s="18">
        <v>42916</v>
      </c>
      <c r="C317" s="82">
        <v>529</v>
      </c>
      <c r="D317" s="92">
        <v>518.5</v>
      </c>
      <c r="E317" s="20">
        <v>43029</v>
      </c>
      <c r="F317" s="84"/>
      <c r="G317" s="82">
        <v>10000</v>
      </c>
      <c r="H317" s="85">
        <f t="shared" si="24"/>
        <v>18.903591682419659</v>
      </c>
      <c r="I317" s="90">
        <f t="shared" si="25"/>
        <v>9801.5122873345936</v>
      </c>
      <c r="J317" s="82"/>
      <c r="K317" s="82">
        <v>10000</v>
      </c>
      <c r="L317" s="87">
        <v>30921</v>
      </c>
      <c r="M317" s="88">
        <f t="shared" si="26"/>
        <v>0.32340480579541414</v>
      </c>
      <c r="N317" s="87">
        <v>32390</v>
      </c>
      <c r="O317" s="90">
        <f t="shared" si="27"/>
        <v>10475.081659713464</v>
      </c>
    </row>
    <row r="318" spans="2:15" ht="16.149999999999999" x14ac:dyDescent="0.45">
      <c r="B318" s="18">
        <v>42937</v>
      </c>
      <c r="C318" s="82">
        <v>286</v>
      </c>
      <c r="D318" s="92">
        <v>319.87</v>
      </c>
      <c r="E318" s="20">
        <v>43094</v>
      </c>
      <c r="F318" s="84"/>
      <c r="G318" s="82">
        <v>10000</v>
      </c>
      <c r="H318" s="85">
        <f t="shared" si="24"/>
        <v>34.965034965034967</v>
      </c>
      <c r="I318" s="90">
        <f t="shared" si="25"/>
        <v>11184.265734265735</v>
      </c>
      <c r="J318" s="82"/>
      <c r="K318" s="82">
        <v>10000</v>
      </c>
      <c r="L318" s="87">
        <v>32029</v>
      </c>
      <c r="M318" s="88">
        <f t="shared" si="26"/>
        <v>0.31221705329545102</v>
      </c>
      <c r="N318" s="87">
        <v>33940</v>
      </c>
      <c r="O318" s="90">
        <f t="shared" si="27"/>
        <v>10596.646788847607</v>
      </c>
    </row>
    <row r="319" spans="2:15" ht="16.149999999999999" x14ac:dyDescent="0.45">
      <c r="B319" s="18">
        <v>42969</v>
      </c>
      <c r="C319" s="82">
        <v>877</v>
      </c>
      <c r="D319" s="92">
        <v>1073.7</v>
      </c>
      <c r="E319" s="20">
        <v>43094</v>
      </c>
      <c r="F319" s="84"/>
      <c r="G319" s="82">
        <v>10000</v>
      </c>
      <c r="H319" s="85">
        <f t="shared" si="24"/>
        <v>11.402508551881414</v>
      </c>
      <c r="I319" s="90">
        <f t="shared" si="25"/>
        <v>12242.873432155075</v>
      </c>
      <c r="J319" s="82"/>
      <c r="K319" s="82">
        <v>10000</v>
      </c>
      <c r="L319" s="87">
        <v>31292</v>
      </c>
      <c r="M319" s="88">
        <f t="shared" si="26"/>
        <v>0.31957049725169373</v>
      </c>
      <c r="N319" s="87">
        <v>33940</v>
      </c>
      <c r="O319" s="90">
        <f t="shared" si="27"/>
        <v>10846.222676722486</v>
      </c>
    </row>
    <row r="320" spans="2:15" ht="16.149999999999999" x14ac:dyDescent="0.45">
      <c r="B320" s="18">
        <v>43043</v>
      </c>
      <c r="C320" s="82">
        <v>285</v>
      </c>
      <c r="D320" s="92">
        <v>418</v>
      </c>
      <c r="E320" s="20">
        <v>43128</v>
      </c>
      <c r="F320" s="84"/>
      <c r="G320" s="82">
        <v>10000</v>
      </c>
      <c r="H320" s="85">
        <f t="shared" si="24"/>
        <v>35.087719298245617</v>
      </c>
      <c r="I320" s="90">
        <f t="shared" si="25"/>
        <v>14666.666666666668</v>
      </c>
      <c r="J320" s="82"/>
      <c r="K320" s="82">
        <v>10000</v>
      </c>
      <c r="L320" s="87">
        <v>33685</v>
      </c>
      <c r="M320" s="88">
        <f t="shared" si="26"/>
        <v>0.29686804215526197</v>
      </c>
      <c r="N320" s="87">
        <v>36050</v>
      </c>
      <c r="O320" s="90">
        <f t="shared" si="27"/>
        <v>10702.092919697194</v>
      </c>
    </row>
    <row r="321" spans="2:15" ht="16.149999999999999" x14ac:dyDescent="0.45">
      <c r="B321" s="84"/>
      <c r="D321" s="92"/>
      <c r="E321" s="84"/>
      <c r="F321" s="84"/>
      <c r="G321" s="82"/>
      <c r="H321" s="85"/>
      <c r="I321" s="90"/>
      <c r="J321" s="82"/>
      <c r="K321" s="82"/>
      <c r="L321" s="87"/>
      <c r="M321" s="88"/>
      <c r="N321" s="87"/>
      <c r="O321" s="90"/>
    </row>
    <row r="323" spans="2:15" x14ac:dyDescent="0.45">
      <c r="B323" s="1" t="s">
        <v>283</v>
      </c>
      <c r="G323" s="1" t="s">
        <v>284</v>
      </c>
    </row>
    <row r="324" spans="2:15" x14ac:dyDescent="0.45">
      <c r="B324" s="189" t="s">
        <v>295</v>
      </c>
      <c r="C324" s="189"/>
      <c r="G324" s="189" t="s">
        <v>295</v>
      </c>
      <c r="H324" s="189"/>
    </row>
    <row r="325" spans="2:15" ht="16.149999999999999" x14ac:dyDescent="0.45">
      <c r="B325" s="6">
        <v>42736</v>
      </c>
      <c r="C325" s="90">
        <v>-10000</v>
      </c>
      <c r="D325" s="82"/>
      <c r="G325" s="6">
        <v>42736</v>
      </c>
      <c r="H325" s="90">
        <v>-10000</v>
      </c>
    </row>
    <row r="326" spans="2:15" ht="16.149999999999999" x14ac:dyDescent="0.45">
      <c r="B326" s="6">
        <v>42795</v>
      </c>
      <c r="C326" s="90">
        <v>-10000</v>
      </c>
      <c r="D326" s="82"/>
      <c r="G326" s="6">
        <v>42795</v>
      </c>
      <c r="H326" s="90">
        <v>-10000</v>
      </c>
    </row>
    <row r="327" spans="2:15" ht="16.149999999999999" x14ac:dyDescent="0.45">
      <c r="B327" s="6">
        <v>42856</v>
      </c>
      <c r="C327" s="90">
        <v>-10000</v>
      </c>
      <c r="D327" s="82"/>
      <c r="G327" s="6">
        <v>42856</v>
      </c>
      <c r="H327" s="90">
        <v>-10000</v>
      </c>
    </row>
    <row r="328" spans="2:15" ht="16.149999999999999" x14ac:dyDescent="0.45">
      <c r="B328" s="6">
        <v>42917</v>
      </c>
      <c r="C328" s="90">
        <v>-10000</v>
      </c>
      <c r="D328" s="82"/>
      <c r="G328" s="6">
        <v>42917</v>
      </c>
      <c r="H328" s="90">
        <v>-10000</v>
      </c>
    </row>
    <row r="329" spans="2:15" ht="16.149999999999999" x14ac:dyDescent="0.45">
      <c r="B329" s="6">
        <v>42979</v>
      </c>
      <c r="C329" s="90">
        <v>-10000</v>
      </c>
      <c r="D329" s="82"/>
      <c r="G329" s="6">
        <v>42979</v>
      </c>
      <c r="H329" s="90">
        <v>-10000</v>
      </c>
    </row>
    <row r="330" spans="2:15" ht="16.149999999999999" x14ac:dyDescent="0.45">
      <c r="B330" s="6">
        <v>43040</v>
      </c>
      <c r="C330" s="90">
        <v>-10000</v>
      </c>
      <c r="D330" s="82"/>
      <c r="G330" s="6">
        <v>43040</v>
      </c>
      <c r="H330" s="90">
        <v>-10000</v>
      </c>
    </row>
    <row r="331" spans="2:15" ht="16.149999999999999" x14ac:dyDescent="0.45">
      <c r="B331" s="18">
        <v>42745</v>
      </c>
      <c r="C331" s="90">
        <v>-10000</v>
      </c>
      <c r="D331" s="82"/>
      <c r="G331" s="18">
        <v>42745</v>
      </c>
      <c r="H331" s="90">
        <v>-10000</v>
      </c>
    </row>
    <row r="332" spans="2:15" ht="16.149999999999999" x14ac:dyDescent="0.45">
      <c r="B332" s="18">
        <v>42768</v>
      </c>
      <c r="C332" s="90">
        <v>-10000</v>
      </c>
      <c r="D332" s="82"/>
      <c r="G332" s="18">
        <v>42768</v>
      </c>
      <c r="H332" s="90">
        <v>-10000</v>
      </c>
    </row>
    <row r="333" spans="2:15" ht="16.149999999999999" x14ac:dyDescent="0.45">
      <c r="B333" s="18">
        <v>42793</v>
      </c>
      <c r="C333" s="90">
        <v>-10000</v>
      </c>
      <c r="D333" s="82"/>
      <c r="G333" s="18">
        <v>42793</v>
      </c>
      <c r="H333" s="90">
        <v>-10000</v>
      </c>
    </row>
    <row r="334" spans="2:15" ht="16.149999999999999" x14ac:dyDescent="0.45">
      <c r="B334" s="18">
        <v>42830</v>
      </c>
      <c r="C334" s="90">
        <v>-10000</v>
      </c>
      <c r="D334" s="82"/>
      <c r="G334" s="18">
        <v>42830</v>
      </c>
      <c r="H334" s="90">
        <v>-10000</v>
      </c>
    </row>
    <row r="335" spans="2:15" ht="16.149999999999999" x14ac:dyDescent="0.45">
      <c r="B335" s="18">
        <v>42916</v>
      </c>
      <c r="C335" s="90">
        <v>-10000</v>
      </c>
      <c r="D335" s="82"/>
      <c r="G335" s="18">
        <v>42916</v>
      </c>
      <c r="H335" s="90">
        <v>-10000</v>
      </c>
    </row>
    <row r="336" spans="2:15" ht="16.149999999999999" x14ac:dyDescent="0.45">
      <c r="B336" s="18">
        <v>42937</v>
      </c>
      <c r="C336" s="90">
        <v>-10000</v>
      </c>
      <c r="D336" s="82"/>
      <c r="G336" s="18">
        <v>42937</v>
      </c>
      <c r="H336" s="90">
        <v>-10000</v>
      </c>
    </row>
    <row r="337" spans="2:8" ht="16.149999999999999" x14ac:dyDescent="0.45">
      <c r="B337" s="18">
        <v>42969</v>
      </c>
      <c r="C337" s="90">
        <v>-10000</v>
      </c>
      <c r="D337" s="82"/>
      <c r="G337" s="18">
        <v>42969</v>
      </c>
      <c r="H337" s="90">
        <v>-10000</v>
      </c>
    </row>
    <row r="338" spans="2:8" ht="16.149999999999999" x14ac:dyDescent="0.45">
      <c r="B338" s="18">
        <v>43043</v>
      </c>
      <c r="C338" s="90">
        <v>-10000</v>
      </c>
      <c r="D338" s="82"/>
      <c r="G338" s="18">
        <v>43043</v>
      </c>
      <c r="H338" s="90">
        <v>-10000</v>
      </c>
    </row>
    <row r="339" spans="2:8" ht="16.149999999999999" x14ac:dyDescent="0.45">
      <c r="B339" s="20">
        <v>42826</v>
      </c>
      <c r="C339" s="90">
        <v>10847.457627118645</v>
      </c>
      <c r="D339" s="82"/>
      <c r="G339" s="20">
        <v>42826</v>
      </c>
      <c r="H339" s="90">
        <v>11011.561768095469</v>
      </c>
    </row>
    <row r="340" spans="2:8" ht="16.149999999999999" x14ac:dyDescent="0.45">
      <c r="B340" s="20">
        <v>42885</v>
      </c>
      <c r="C340" s="90">
        <v>11258.86524822695</v>
      </c>
      <c r="D340" s="82"/>
      <c r="G340" s="20">
        <v>42885</v>
      </c>
      <c r="H340" s="90">
        <v>11092.255367391766</v>
      </c>
    </row>
    <row r="341" spans="2:8" ht="16.149999999999999" x14ac:dyDescent="0.45">
      <c r="B341" s="20">
        <v>42892</v>
      </c>
      <c r="C341" s="90">
        <v>11450.381679389313</v>
      </c>
      <c r="D341" s="82"/>
      <c r="G341" s="20">
        <v>42892</v>
      </c>
      <c r="H341" s="90">
        <v>10778.842149104539</v>
      </c>
    </row>
    <row r="342" spans="2:8" ht="16.149999999999999" x14ac:dyDescent="0.45">
      <c r="B342" s="20">
        <v>42925</v>
      </c>
      <c r="C342" s="90">
        <v>11104.582843713279</v>
      </c>
      <c r="D342" s="82"/>
      <c r="G342" s="20">
        <v>42925</v>
      </c>
      <c r="H342" s="90">
        <v>10462.400747314339</v>
      </c>
    </row>
    <row r="343" spans="2:8" ht="16.149999999999999" x14ac:dyDescent="0.45">
      <c r="B343" s="20">
        <v>43029</v>
      </c>
      <c r="C343" s="90">
        <v>9801.5122873345936</v>
      </c>
      <c r="D343" s="82"/>
      <c r="G343" s="20">
        <v>43029</v>
      </c>
      <c r="H343" s="90">
        <v>10475.081659713464</v>
      </c>
    </row>
    <row r="344" spans="2:8" ht="16.149999999999999" x14ac:dyDescent="0.45">
      <c r="B344" s="20">
        <v>43094</v>
      </c>
      <c r="C344" s="90">
        <v>11184.265734265735</v>
      </c>
      <c r="D344" s="82"/>
      <c r="G344" s="20">
        <v>43094</v>
      </c>
      <c r="H344" s="90">
        <v>10596.646788847607</v>
      </c>
    </row>
    <row r="345" spans="2:8" ht="16.149999999999999" x14ac:dyDescent="0.45">
      <c r="B345" s="20">
        <v>43094</v>
      </c>
      <c r="C345" s="90">
        <v>12242.873432155075</v>
      </c>
      <c r="D345" s="82"/>
      <c r="G345" s="20">
        <v>43094</v>
      </c>
      <c r="H345" s="90">
        <v>10846.222676722486</v>
      </c>
    </row>
    <row r="346" spans="2:8" ht="16.149999999999999" x14ac:dyDescent="0.45">
      <c r="B346" s="20">
        <v>43128</v>
      </c>
      <c r="C346" s="90">
        <v>14666.666666666668</v>
      </c>
      <c r="D346" s="82"/>
      <c r="G346" s="20">
        <v>43128</v>
      </c>
      <c r="H346" s="90">
        <v>10702.092919697194</v>
      </c>
    </row>
    <row r="347" spans="2:8" ht="16.149999999999999" x14ac:dyDescent="0.45">
      <c r="B347" s="6">
        <v>43330</v>
      </c>
      <c r="C347" s="90">
        <v>11167.400881057269</v>
      </c>
      <c r="D347" s="82"/>
      <c r="G347" s="6">
        <v>43330</v>
      </c>
      <c r="H347" s="90">
        <v>13695.683557095423</v>
      </c>
    </row>
    <row r="348" spans="2:8" ht="16.149999999999999" x14ac:dyDescent="0.45">
      <c r="B348" s="6">
        <v>43435</v>
      </c>
      <c r="C348" s="90">
        <v>12808.219178082192</v>
      </c>
      <c r="D348" s="82"/>
      <c r="G348" s="6">
        <v>43435</v>
      </c>
      <c r="H348" s="90">
        <v>11559.770232147106</v>
      </c>
    </row>
    <row r="349" spans="2:8" ht="16.149999999999999" x14ac:dyDescent="0.45">
      <c r="B349" s="6">
        <v>43804</v>
      </c>
      <c r="C349" s="90">
        <v>15625</v>
      </c>
      <c r="D349" s="82"/>
      <c r="G349" s="6">
        <v>43804</v>
      </c>
      <c r="H349" s="90">
        <v>13133.298955781875</v>
      </c>
    </row>
    <row r="350" spans="2:8" ht="16.149999999999999" x14ac:dyDescent="0.45">
      <c r="B350" s="6">
        <v>43804</v>
      </c>
      <c r="C350" s="90">
        <v>15809.523809523809</v>
      </c>
      <c r="D350" s="82"/>
      <c r="G350" s="6">
        <v>43804</v>
      </c>
      <c r="H350" s="90">
        <v>12722.844921789629</v>
      </c>
    </row>
    <row r="351" spans="2:8" ht="16.149999999999999" x14ac:dyDescent="0.45">
      <c r="B351" s="6">
        <v>43128</v>
      </c>
      <c r="C351" s="90">
        <v>15500</v>
      </c>
      <c r="D351" s="82"/>
      <c r="G351" s="6">
        <v>43128</v>
      </c>
      <c r="H351" s="90">
        <v>10913.56604014832</v>
      </c>
    </row>
    <row r="352" spans="2:8" ht="16.149999999999999" x14ac:dyDescent="0.45">
      <c r="B352" s="6">
        <v>43692</v>
      </c>
      <c r="C352" s="90">
        <v>3532.608695652174</v>
      </c>
      <c r="D352" s="82"/>
      <c r="G352" s="6">
        <v>43692</v>
      </c>
      <c r="H352" s="90">
        <v>11078.416817601472</v>
      </c>
    </row>
    <row r="353" spans="2:15" x14ac:dyDescent="0.45">
      <c r="B353" s="3" t="s">
        <v>9</v>
      </c>
      <c r="C353" s="91">
        <f>XIRR(C325:C352,B325:B352)</f>
        <v>0.22144297957420347</v>
      </c>
      <c r="D353" s="2"/>
      <c r="G353" s="3" t="s">
        <v>9</v>
      </c>
      <c r="H353" s="91">
        <f>XIRR(H325:H352,G325:G352)</f>
        <v>0.14707278609275823</v>
      </c>
    </row>
    <row r="356" spans="2:15" x14ac:dyDescent="0.45">
      <c r="B356" s="81" t="s">
        <v>296</v>
      </c>
      <c r="C356" s="82" t="s">
        <v>270</v>
      </c>
      <c r="D356" s="82" t="s">
        <v>271</v>
      </c>
      <c r="L356" s="3" t="s">
        <v>272</v>
      </c>
      <c r="N356" s="3" t="s">
        <v>273</v>
      </c>
    </row>
    <row r="357" spans="2:15" s="13" customFormat="1" ht="47.25" customHeight="1" x14ac:dyDescent="0.45">
      <c r="B357" s="83" t="s">
        <v>274</v>
      </c>
      <c r="C357" s="14" t="s">
        <v>275</v>
      </c>
      <c r="D357" s="14" t="s">
        <v>275</v>
      </c>
      <c r="E357" s="83" t="s">
        <v>276</v>
      </c>
      <c r="F357" s="83"/>
      <c r="G357" s="83" t="s">
        <v>277</v>
      </c>
      <c r="H357" s="83" t="s">
        <v>278</v>
      </c>
      <c r="I357" s="83" t="s">
        <v>279</v>
      </c>
      <c r="J357" s="83"/>
      <c r="K357" s="83" t="s">
        <v>277</v>
      </c>
      <c r="L357" s="83" t="s">
        <v>280</v>
      </c>
      <c r="M357" s="83" t="s">
        <v>281</v>
      </c>
      <c r="N357" s="83" t="s">
        <v>280</v>
      </c>
      <c r="O357" s="83" t="s">
        <v>282</v>
      </c>
    </row>
    <row r="358" spans="2:15" ht="16.149999999999999" x14ac:dyDescent="0.45">
      <c r="B358" s="6">
        <v>43101</v>
      </c>
      <c r="C358" s="82">
        <v>498</v>
      </c>
      <c r="D358" s="92">
        <v>141</v>
      </c>
      <c r="E358" s="6">
        <v>43804</v>
      </c>
      <c r="F358" s="84"/>
      <c r="G358" s="82">
        <v>10000</v>
      </c>
      <c r="H358" s="85">
        <f>G358/C358</f>
        <v>20.080321285140563</v>
      </c>
      <c r="I358" s="90">
        <f>H358*D358</f>
        <v>2831.3253012048194</v>
      </c>
      <c r="J358" s="82"/>
      <c r="K358" s="82">
        <v>10000</v>
      </c>
      <c r="L358" s="87">
        <v>35512</v>
      </c>
      <c r="M358" s="88">
        <f>K358/L358</f>
        <v>0.28159495381842758</v>
      </c>
      <c r="N358" s="87">
        <v>40750</v>
      </c>
      <c r="O358" s="90">
        <f>N358*M358</f>
        <v>11474.994368100924</v>
      </c>
    </row>
    <row r="359" spans="2:15" ht="16.149999999999999" x14ac:dyDescent="0.45">
      <c r="B359" s="6">
        <v>43160</v>
      </c>
      <c r="C359" s="82">
        <v>1408</v>
      </c>
      <c r="D359" s="92">
        <v>1647</v>
      </c>
      <c r="E359" s="6">
        <v>43804</v>
      </c>
      <c r="F359" s="84"/>
      <c r="G359" s="82">
        <v>10000</v>
      </c>
      <c r="H359" s="85">
        <f t="shared" ref="H359:H371" si="28">G359/C359</f>
        <v>7.1022727272727275</v>
      </c>
      <c r="I359" s="90">
        <f t="shared" ref="I359:I371" si="29">H359*D359</f>
        <v>11697.443181818182</v>
      </c>
      <c r="J359" s="82"/>
      <c r="K359" s="82">
        <v>10000</v>
      </c>
      <c r="L359" s="87">
        <v>32597</v>
      </c>
      <c r="M359" s="88">
        <f t="shared" ref="M359:M371" si="30">K359/L359</f>
        <v>0.30677669724207751</v>
      </c>
      <c r="N359" s="87">
        <v>40750</v>
      </c>
      <c r="O359" s="90">
        <f t="shared" ref="O359:O371" si="31">N359*M359</f>
        <v>12501.150412614659</v>
      </c>
    </row>
    <row r="360" spans="2:15" ht="16.149999999999999" x14ac:dyDescent="0.45">
      <c r="B360" s="6">
        <v>43221</v>
      </c>
      <c r="C360" s="82">
        <v>123</v>
      </c>
      <c r="D360" s="92">
        <v>57.25</v>
      </c>
      <c r="E360" s="6">
        <v>43804</v>
      </c>
      <c r="F360" s="84"/>
      <c r="G360" s="82">
        <v>10000</v>
      </c>
      <c r="H360" s="85">
        <f t="shared" si="28"/>
        <v>81.300813008130078</v>
      </c>
      <c r="I360" s="90">
        <f t="shared" si="29"/>
        <v>4654.4715447154467</v>
      </c>
      <c r="J360" s="82"/>
      <c r="K360" s="82">
        <v>10000</v>
      </c>
      <c r="L360" s="87">
        <v>34925</v>
      </c>
      <c r="M360" s="88">
        <f t="shared" si="30"/>
        <v>0.28632784538296352</v>
      </c>
      <c r="N360" s="87">
        <v>40750</v>
      </c>
      <c r="O360" s="90">
        <f t="shared" si="31"/>
        <v>11667.859699355764</v>
      </c>
    </row>
    <row r="361" spans="2:15" ht="16.149999999999999" x14ac:dyDescent="0.45">
      <c r="B361" s="6">
        <v>43282</v>
      </c>
      <c r="C361" s="82">
        <v>249</v>
      </c>
      <c r="D361" s="92">
        <v>145</v>
      </c>
      <c r="E361" s="6">
        <v>43804</v>
      </c>
      <c r="F361" s="84"/>
      <c r="G361" s="82">
        <v>10000</v>
      </c>
      <c r="H361" s="85">
        <f t="shared" si="28"/>
        <v>40.160642570281126</v>
      </c>
      <c r="I361" s="90">
        <f t="shared" si="29"/>
        <v>5823.2931726907636</v>
      </c>
      <c r="J361" s="82"/>
      <c r="K361" s="82">
        <v>10000</v>
      </c>
      <c r="L361" s="87">
        <v>37336</v>
      </c>
      <c r="M361" s="88">
        <f t="shared" si="30"/>
        <v>0.26783801157060211</v>
      </c>
      <c r="N361" s="87">
        <v>40750</v>
      </c>
      <c r="O361" s="90">
        <f t="shared" si="31"/>
        <v>10914.398971502036</v>
      </c>
    </row>
    <row r="362" spans="2:15" ht="16.149999999999999" x14ac:dyDescent="0.45">
      <c r="B362" s="6">
        <v>43344</v>
      </c>
      <c r="C362" s="82">
        <v>550</v>
      </c>
      <c r="D362" s="92">
        <v>523</v>
      </c>
      <c r="E362" s="6">
        <v>43804</v>
      </c>
      <c r="F362" s="84"/>
      <c r="G362" s="82">
        <v>10000</v>
      </c>
      <c r="H362" s="85">
        <f t="shared" si="28"/>
        <v>18.181818181818183</v>
      </c>
      <c r="I362" s="90">
        <f t="shared" si="29"/>
        <v>9509.0909090909099</v>
      </c>
      <c r="J362" s="82"/>
      <c r="K362" s="82">
        <v>10000</v>
      </c>
      <c r="L362" s="87">
        <v>36227</v>
      </c>
      <c r="M362" s="88">
        <f t="shared" si="30"/>
        <v>0.2760372098158832</v>
      </c>
      <c r="N362" s="87">
        <v>40750</v>
      </c>
      <c r="O362" s="90">
        <f t="shared" si="31"/>
        <v>11248.51629999724</v>
      </c>
    </row>
    <row r="363" spans="2:15" ht="16.149999999999999" x14ac:dyDescent="0.45">
      <c r="B363" s="6">
        <v>43405</v>
      </c>
      <c r="C363" s="82">
        <v>115</v>
      </c>
      <c r="D363" s="92">
        <v>59</v>
      </c>
      <c r="E363" s="6">
        <v>43804</v>
      </c>
      <c r="F363" s="84"/>
      <c r="G363" s="82">
        <v>10000</v>
      </c>
      <c r="H363" s="85">
        <f t="shared" si="28"/>
        <v>86.956521739130437</v>
      </c>
      <c r="I363" s="90">
        <f t="shared" si="29"/>
        <v>5130.434782608696</v>
      </c>
      <c r="J363" s="82"/>
      <c r="K363" s="82">
        <v>10000</v>
      </c>
      <c r="L363" s="87">
        <v>34981</v>
      </c>
      <c r="M363" s="88">
        <f t="shared" si="30"/>
        <v>0.28586947199908525</v>
      </c>
      <c r="N363" s="87">
        <v>40750</v>
      </c>
      <c r="O363" s="90">
        <f t="shared" si="31"/>
        <v>11649.180983962724</v>
      </c>
    </row>
    <row r="364" spans="2:15" ht="16.149999999999999" x14ac:dyDescent="0.45">
      <c r="B364" s="18">
        <v>43109</v>
      </c>
      <c r="C364" s="82">
        <v>362</v>
      </c>
      <c r="D364" s="92">
        <v>392.9</v>
      </c>
      <c r="E364" s="19">
        <v>43152</v>
      </c>
      <c r="F364" s="84"/>
      <c r="G364" s="82">
        <v>10000</v>
      </c>
      <c r="H364" s="85">
        <f t="shared" si="28"/>
        <v>27.624309392265193</v>
      </c>
      <c r="I364" s="90">
        <f t="shared" si="29"/>
        <v>10853.591160220994</v>
      </c>
      <c r="J364" s="82"/>
      <c r="K364" s="82">
        <v>10000</v>
      </c>
      <c r="L364" s="87">
        <v>34443</v>
      </c>
      <c r="M364" s="88">
        <f t="shared" si="30"/>
        <v>0.29033475597363761</v>
      </c>
      <c r="N364" s="87">
        <v>33845</v>
      </c>
      <c r="O364" s="90">
        <f t="shared" si="31"/>
        <v>9826.3798159277649</v>
      </c>
    </row>
    <row r="365" spans="2:15" ht="16.149999999999999" x14ac:dyDescent="0.45">
      <c r="B365" s="18">
        <v>43144</v>
      </c>
      <c r="C365" s="82">
        <v>121.7</v>
      </c>
      <c r="D365" s="92">
        <v>120</v>
      </c>
      <c r="E365" s="19">
        <v>43159</v>
      </c>
      <c r="F365" s="84"/>
      <c r="G365" s="82">
        <v>10000</v>
      </c>
      <c r="H365" s="85">
        <f t="shared" si="28"/>
        <v>82.169268693508627</v>
      </c>
      <c r="I365" s="90">
        <f t="shared" si="29"/>
        <v>9860.3122432210348</v>
      </c>
      <c r="J365" s="82"/>
      <c r="K365" s="82">
        <v>10000</v>
      </c>
      <c r="L365" s="87">
        <v>34300</v>
      </c>
      <c r="M365" s="88">
        <f t="shared" si="30"/>
        <v>0.29154518950437319</v>
      </c>
      <c r="N365" s="87">
        <v>34184</v>
      </c>
      <c r="O365" s="90">
        <f t="shared" si="31"/>
        <v>9966.1807580174936</v>
      </c>
    </row>
    <row r="366" spans="2:15" ht="16.149999999999999" x14ac:dyDescent="0.45">
      <c r="B366" s="18">
        <v>43197</v>
      </c>
      <c r="C366" s="82">
        <v>1001</v>
      </c>
      <c r="D366" s="92">
        <v>915</v>
      </c>
      <c r="E366" s="19">
        <v>43786</v>
      </c>
      <c r="F366" s="84"/>
      <c r="G366" s="82">
        <v>10000</v>
      </c>
      <c r="H366" s="85">
        <f t="shared" si="28"/>
        <v>9.9900099900099892</v>
      </c>
      <c r="I366" s="90">
        <f t="shared" si="29"/>
        <v>9140.8591408591401</v>
      </c>
      <c r="J366" s="82"/>
      <c r="K366" s="82">
        <v>10000</v>
      </c>
      <c r="L366" s="87">
        <v>33627</v>
      </c>
      <c r="M366" s="88">
        <f t="shared" si="30"/>
        <v>0.29738008148214234</v>
      </c>
      <c r="N366" s="87">
        <v>38645</v>
      </c>
      <c r="O366" s="90">
        <f t="shared" si="31"/>
        <v>11492.25324887739</v>
      </c>
    </row>
    <row r="367" spans="2:15" ht="16.149999999999999" x14ac:dyDescent="0.45">
      <c r="B367" s="18">
        <v>43208</v>
      </c>
      <c r="C367" s="82">
        <v>143</v>
      </c>
      <c r="D367" s="92">
        <v>59</v>
      </c>
      <c r="E367" s="19">
        <v>43804</v>
      </c>
      <c r="F367" s="84"/>
      <c r="G367" s="82">
        <v>10000</v>
      </c>
      <c r="H367" s="85">
        <f t="shared" si="28"/>
        <v>69.930069930069934</v>
      </c>
      <c r="I367" s="90">
        <f t="shared" si="29"/>
        <v>4125.8741258741256</v>
      </c>
      <c r="J367" s="82"/>
      <c r="K367" s="82">
        <v>10000</v>
      </c>
      <c r="L367" s="87">
        <v>34331</v>
      </c>
      <c r="M367" s="88">
        <f t="shared" si="30"/>
        <v>0.29128193178177159</v>
      </c>
      <c r="N367" s="87">
        <v>40779</v>
      </c>
      <c r="O367" s="90">
        <f t="shared" si="31"/>
        <v>11878.185896128864</v>
      </c>
    </row>
    <row r="368" spans="2:15" ht="16.149999999999999" x14ac:dyDescent="0.45">
      <c r="B368" s="18">
        <v>43233</v>
      </c>
      <c r="C368" s="82">
        <v>226</v>
      </c>
      <c r="D368" s="92">
        <v>86</v>
      </c>
      <c r="E368" s="19">
        <v>43804</v>
      </c>
      <c r="F368" s="84"/>
      <c r="G368" s="82">
        <v>10000</v>
      </c>
      <c r="H368" s="85">
        <f t="shared" si="28"/>
        <v>44.247787610619469</v>
      </c>
      <c r="I368" s="90">
        <f t="shared" si="29"/>
        <v>3805.3097345132742</v>
      </c>
      <c r="J368" s="82"/>
      <c r="K368" s="82">
        <v>10000</v>
      </c>
      <c r="L368" s="87">
        <v>35536</v>
      </c>
      <c r="M368" s="88">
        <f t="shared" si="30"/>
        <v>0.28140477262494373</v>
      </c>
      <c r="N368" s="87">
        <v>40779</v>
      </c>
      <c r="O368" s="90">
        <f t="shared" si="31"/>
        <v>11475.405222872581</v>
      </c>
    </row>
    <row r="369" spans="2:15" ht="16.149999999999999" x14ac:dyDescent="0.45">
      <c r="B369" s="18">
        <v>43264</v>
      </c>
      <c r="C369" s="82">
        <v>259</v>
      </c>
      <c r="D369" s="92">
        <v>284</v>
      </c>
      <c r="E369" s="19">
        <v>43295</v>
      </c>
      <c r="F369" s="84"/>
      <c r="G369" s="82">
        <v>10000</v>
      </c>
      <c r="H369" s="85">
        <f t="shared" si="28"/>
        <v>38.610038610038607</v>
      </c>
      <c r="I369" s="90">
        <f t="shared" si="29"/>
        <v>10965.250965250965</v>
      </c>
      <c r="J369" s="82"/>
      <c r="K369" s="82">
        <v>10000</v>
      </c>
      <c r="L369" s="87">
        <v>35739</v>
      </c>
      <c r="M369" s="88">
        <f t="shared" si="30"/>
        <v>0.2798063739891995</v>
      </c>
      <c r="N369" s="87">
        <v>36542</v>
      </c>
      <c r="O369" s="90">
        <f t="shared" si="31"/>
        <v>10224.684518313328</v>
      </c>
    </row>
    <row r="370" spans="2:15" ht="16.149999999999999" x14ac:dyDescent="0.45">
      <c r="B370" s="18">
        <v>43341</v>
      </c>
      <c r="C370" s="82">
        <v>399.4</v>
      </c>
      <c r="D370" s="92">
        <v>287</v>
      </c>
      <c r="E370" s="19">
        <v>43804</v>
      </c>
      <c r="F370" s="84"/>
      <c r="G370" s="82">
        <v>10000</v>
      </c>
      <c r="H370" s="85">
        <f t="shared" si="28"/>
        <v>25.037556334501755</v>
      </c>
      <c r="I370" s="90">
        <f t="shared" si="29"/>
        <v>7185.7786680020035</v>
      </c>
      <c r="J370" s="82"/>
      <c r="K370" s="82">
        <v>10000</v>
      </c>
      <c r="L370" s="87">
        <v>38723</v>
      </c>
      <c r="M370" s="88">
        <f t="shared" si="30"/>
        <v>0.25824445420034603</v>
      </c>
      <c r="N370" s="87">
        <v>40779</v>
      </c>
      <c r="O370" s="90">
        <f t="shared" si="31"/>
        <v>10530.95059783591</v>
      </c>
    </row>
    <row r="371" spans="2:15" ht="16.149999999999999" x14ac:dyDescent="0.45">
      <c r="B371" s="18">
        <v>43416</v>
      </c>
      <c r="C371" s="82">
        <v>598</v>
      </c>
      <c r="D371" s="92">
        <v>790</v>
      </c>
      <c r="E371" s="19">
        <v>43476</v>
      </c>
      <c r="F371" s="84"/>
      <c r="G371" s="82">
        <v>10000</v>
      </c>
      <c r="H371" s="85">
        <f t="shared" si="28"/>
        <v>16.722408026755854</v>
      </c>
      <c r="I371" s="90">
        <f t="shared" si="29"/>
        <v>13210.702341137125</v>
      </c>
      <c r="J371" s="82"/>
      <c r="K371" s="82">
        <v>10000</v>
      </c>
      <c r="L371" s="87">
        <v>34813</v>
      </c>
      <c r="M371" s="88">
        <f t="shared" si="30"/>
        <v>0.28724901617211962</v>
      </c>
      <c r="N371" s="87">
        <v>36010</v>
      </c>
      <c r="O371" s="90">
        <f t="shared" si="31"/>
        <v>10343.837072358028</v>
      </c>
    </row>
    <row r="372" spans="2:15" ht="16.149999999999999" x14ac:dyDescent="0.45">
      <c r="B372" s="84"/>
      <c r="D372" s="92"/>
      <c r="E372" s="84"/>
      <c r="F372" s="84"/>
      <c r="G372" s="82"/>
      <c r="H372" s="85"/>
      <c r="I372" s="90"/>
      <c r="J372" s="82"/>
      <c r="K372" s="82"/>
      <c r="L372" s="87"/>
      <c r="M372" s="88"/>
      <c r="N372" s="87"/>
      <c r="O372" s="90"/>
    </row>
    <row r="374" spans="2:15" x14ac:dyDescent="0.45">
      <c r="B374" s="1" t="s">
        <v>283</v>
      </c>
      <c r="G374" s="1" t="s">
        <v>284</v>
      </c>
    </row>
    <row r="375" spans="2:15" x14ac:dyDescent="0.45">
      <c r="B375" s="189" t="s">
        <v>297</v>
      </c>
      <c r="C375" s="189"/>
      <c r="G375" s="189" t="s">
        <v>297</v>
      </c>
      <c r="H375" s="189"/>
    </row>
    <row r="376" spans="2:15" ht="16.149999999999999" x14ac:dyDescent="0.45">
      <c r="B376" s="6">
        <v>43101</v>
      </c>
      <c r="C376" s="90">
        <v>-10000</v>
      </c>
      <c r="D376" s="82"/>
      <c r="G376" s="6">
        <v>43101</v>
      </c>
      <c r="H376" s="90">
        <v>-10000</v>
      </c>
    </row>
    <row r="377" spans="2:15" ht="16.149999999999999" x14ac:dyDescent="0.45">
      <c r="B377" s="6">
        <v>43160</v>
      </c>
      <c r="C377" s="90">
        <v>-10000</v>
      </c>
      <c r="D377" s="82"/>
      <c r="G377" s="6">
        <v>43160</v>
      </c>
      <c r="H377" s="90">
        <v>-10000</v>
      </c>
    </row>
    <row r="378" spans="2:15" ht="16.149999999999999" x14ac:dyDescent="0.45">
      <c r="B378" s="6">
        <v>43221</v>
      </c>
      <c r="C378" s="90">
        <v>-10000</v>
      </c>
      <c r="D378" s="82"/>
      <c r="G378" s="6">
        <v>43221</v>
      </c>
      <c r="H378" s="90">
        <v>-10000</v>
      </c>
    </row>
    <row r="379" spans="2:15" ht="16.149999999999999" x14ac:dyDescent="0.45">
      <c r="B379" s="6">
        <v>43282</v>
      </c>
      <c r="C379" s="90">
        <v>-10000</v>
      </c>
      <c r="D379" s="82"/>
      <c r="G379" s="6">
        <v>43282</v>
      </c>
      <c r="H379" s="90">
        <v>-10000</v>
      </c>
    </row>
    <row r="380" spans="2:15" ht="16.149999999999999" x14ac:dyDescent="0.45">
      <c r="B380" s="6">
        <v>43344</v>
      </c>
      <c r="C380" s="90">
        <v>-10000</v>
      </c>
      <c r="D380" s="82"/>
      <c r="G380" s="6">
        <v>43344</v>
      </c>
      <c r="H380" s="90">
        <v>-10000</v>
      </c>
    </row>
    <row r="381" spans="2:15" ht="16.149999999999999" x14ac:dyDescent="0.45">
      <c r="B381" s="6">
        <v>43405</v>
      </c>
      <c r="C381" s="90">
        <v>-10000</v>
      </c>
      <c r="D381" s="82"/>
      <c r="G381" s="6">
        <v>43405</v>
      </c>
      <c r="H381" s="90">
        <v>-10000</v>
      </c>
    </row>
    <row r="382" spans="2:15" ht="16.149999999999999" x14ac:dyDescent="0.45">
      <c r="B382" s="18">
        <v>43109</v>
      </c>
      <c r="C382" s="90">
        <v>-10000</v>
      </c>
      <c r="D382" s="82"/>
      <c r="G382" s="18">
        <v>43109</v>
      </c>
      <c r="H382" s="90">
        <v>-10000</v>
      </c>
    </row>
    <row r="383" spans="2:15" ht="16.149999999999999" x14ac:dyDescent="0.45">
      <c r="B383" s="18">
        <v>43144</v>
      </c>
      <c r="C383" s="90">
        <v>-10000</v>
      </c>
      <c r="D383" s="82"/>
      <c r="G383" s="18">
        <v>43144</v>
      </c>
      <c r="H383" s="90">
        <v>-10000</v>
      </c>
    </row>
    <row r="384" spans="2:15" ht="16.149999999999999" x14ac:dyDescent="0.45">
      <c r="B384" s="18">
        <v>43197</v>
      </c>
      <c r="C384" s="90">
        <v>-10000</v>
      </c>
      <c r="D384" s="82"/>
      <c r="G384" s="18">
        <v>43197</v>
      </c>
      <c r="H384" s="90">
        <v>-10000</v>
      </c>
    </row>
    <row r="385" spans="2:8" ht="16.149999999999999" x14ac:dyDescent="0.45">
      <c r="B385" s="18">
        <v>43208</v>
      </c>
      <c r="C385" s="90">
        <v>-10000</v>
      </c>
      <c r="D385" s="82"/>
      <c r="G385" s="18">
        <v>43208</v>
      </c>
      <c r="H385" s="90">
        <v>-10000</v>
      </c>
    </row>
    <row r="386" spans="2:8" ht="16.149999999999999" x14ac:dyDescent="0.45">
      <c r="B386" s="18">
        <v>43233</v>
      </c>
      <c r="C386" s="90">
        <v>-10000</v>
      </c>
      <c r="D386" s="82"/>
      <c r="G386" s="18">
        <v>43233</v>
      </c>
      <c r="H386" s="90">
        <v>-10000</v>
      </c>
    </row>
    <row r="387" spans="2:8" ht="16.149999999999999" x14ac:dyDescent="0.45">
      <c r="B387" s="18">
        <v>43264</v>
      </c>
      <c r="C387" s="90">
        <v>-10000</v>
      </c>
      <c r="D387" s="82"/>
      <c r="G387" s="18">
        <v>43264</v>
      </c>
      <c r="H387" s="90">
        <v>-10000</v>
      </c>
    </row>
    <row r="388" spans="2:8" ht="16.149999999999999" x14ac:dyDescent="0.45">
      <c r="B388" s="18">
        <v>43341</v>
      </c>
      <c r="C388" s="90">
        <v>-10000</v>
      </c>
      <c r="D388" s="82"/>
      <c r="G388" s="18">
        <v>43341</v>
      </c>
      <c r="H388" s="90">
        <v>-10000</v>
      </c>
    </row>
    <row r="389" spans="2:8" ht="16.149999999999999" x14ac:dyDescent="0.45">
      <c r="B389" s="18">
        <v>43416</v>
      </c>
      <c r="C389" s="90">
        <v>-10000</v>
      </c>
      <c r="D389" s="82"/>
      <c r="G389" s="18">
        <v>43416</v>
      </c>
      <c r="H389" s="90">
        <v>-10000</v>
      </c>
    </row>
    <row r="390" spans="2:8" ht="16.149999999999999" x14ac:dyDescent="0.45">
      <c r="B390" s="19">
        <v>43152</v>
      </c>
      <c r="C390" s="90">
        <v>10853.591160220994</v>
      </c>
      <c r="D390" s="82"/>
      <c r="G390" s="19">
        <v>43152</v>
      </c>
      <c r="H390" s="90">
        <v>9826.3798159277649</v>
      </c>
    </row>
    <row r="391" spans="2:8" ht="16.149999999999999" x14ac:dyDescent="0.45">
      <c r="B391" s="19">
        <v>43159</v>
      </c>
      <c r="C391" s="90">
        <v>9860.3122432210348</v>
      </c>
      <c r="D391" s="82"/>
      <c r="G391" s="19">
        <v>43159</v>
      </c>
      <c r="H391" s="90">
        <v>9966.1807580174936</v>
      </c>
    </row>
    <row r="392" spans="2:8" ht="16.149999999999999" x14ac:dyDescent="0.45">
      <c r="B392" s="19">
        <v>43786</v>
      </c>
      <c r="C392" s="90">
        <v>9140.8591408591401</v>
      </c>
      <c r="D392" s="82"/>
      <c r="G392" s="19">
        <v>43786</v>
      </c>
      <c r="H392" s="90">
        <v>11492.25324887739</v>
      </c>
    </row>
    <row r="393" spans="2:8" ht="16.149999999999999" x14ac:dyDescent="0.45">
      <c r="B393" s="19">
        <v>43804</v>
      </c>
      <c r="C393" s="90">
        <v>4125.8741258741256</v>
      </c>
      <c r="D393" s="82"/>
      <c r="G393" s="19">
        <v>43804</v>
      </c>
      <c r="H393" s="90">
        <v>11878.185896128864</v>
      </c>
    </row>
    <row r="394" spans="2:8" ht="16.149999999999999" x14ac:dyDescent="0.45">
      <c r="B394" s="19">
        <v>43804</v>
      </c>
      <c r="C394" s="90">
        <v>3805.3097345132742</v>
      </c>
      <c r="D394" s="82"/>
      <c r="G394" s="19">
        <v>43804</v>
      </c>
      <c r="H394" s="90">
        <v>11475.405222872581</v>
      </c>
    </row>
    <row r="395" spans="2:8" ht="16.149999999999999" x14ac:dyDescent="0.45">
      <c r="B395" s="19">
        <v>43295</v>
      </c>
      <c r="C395" s="90">
        <v>10965.250965250965</v>
      </c>
      <c r="D395" s="82"/>
      <c r="G395" s="19">
        <v>43295</v>
      </c>
      <c r="H395" s="90">
        <v>10224.684518313328</v>
      </c>
    </row>
    <row r="396" spans="2:8" ht="16.149999999999999" x14ac:dyDescent="0.45">
      <c r="B396" s="19">
        <v>43804</v>
      </c>
      <c r="C396" s="90">
        <v>7185.7786680020035</v>
      </c>
      <c r="D396" s="82"/>
      <c r="G396" s="19">
        <v>43804</v>
      </c>
      <c r="H396" s="90">
        <v>10530.95059783591</v>
      </c>
    </row>
    <row r="397" spans="2:8" ht="16.149999999999999" x14ac:dyDescent="0.45">
      <c r="B397" s="19">
        <v>43476</v>
      </c>
      <c r="C397" s="90">
        <v>13210.702341137125</v>
      </c>
      <c r="D397" s="82"/>
      <c r="G397" s="19">
        <v>43476</v>
      </c>
      <c r="H397" s="90">
        <v>10343.837072358028</v>
      </c>
    </row>
    <row r="398" spans="2:8" ht="16.149999999999999" x14ac:dyDescent="0.45">
      <c r="B398" s="6">
        <v>43804</v>
      </c>
      <c r="C398" s="90">
        <v>2831.3253012048194</v>
      </c>
      <c r="D398" s="82"/>
      <c r="G398" s="6">
        <v>43804</v>
      </c>
      <c r="H398" s="90">
        <v>11474.994368100924</v>
      </c>
    </row>
    <row r="399" spans="2:8" ht="16.149999999999999" x14ac:dyDescent="0.45">
      <c r="B399" s="6">
        <v>43804</v>
      </c>
      <c r="C399" s="90">
        <v>11697.443181818182</v>
      </c>
      <c r="D399" s="82"/>
      <c r="G399" s="6">
        <v>43804</v>
      </c>
      <c r="H399" s="90">
        <v>12501.150412614659</v>
      </c>
    </row>
    <row r="400" spans="2:8" ht="16.149999999999999" x14ac:dyDescent="0.45">
      <c r="B400" s="6">
        <v>43804</v>
      </c>
      <c r="C400" s="90">
        <v>4654.4715447154467</v>
      </c>
      <c r="D400" s="82"/>
      <c r="G400" s="6">
        <v>43804</v>
      </c>
      <c r="H400" s="90">
        <v>11667.859699355764</v>
      </c>
    </row>
    <row r="401" spans="2:15" ht="16.149999999999999" x14ac:dyDescent="0.45">
      <c r="B401" s="6">
        <v>43804</v>
      </c>
      <c r="C401" s="90">
        <v>5823.2931726907636</v>
      </c>
      <c r="D401" s="82"/>
      <c r="G401" s="6">
        <v>43804</v>
      </c>
      <c r="H401" s="90">
        <v>10914.398971502036</v>
      </c>
    </row>
    <row r="402" spans="2:15" ht="16.149999999999999" x14ac:dyDescent="0.45">
      <c r="B402" s="6">
        <v>43804</v>
      </c>
      <c r="C402" s="90">
        <v>9509.0909090909099</v>
      </c>
      <c r="D402" s="82"/>
      <c r="G402" s="6">
        <v>43804</v>
      </c>
      <c r="H402" s="90">
        <v>11248.51629999724</v>
      </c>
    </row>
    <row r="403" spans="2:15" ht="16.149999999999999" x14ac:dyDescent="0.45">
      <c r="B403" s="6">
        <v>43804</v>
      </c>
      <c r="C403" s="90">
        <v>5130.434782608696</v>
      </c>
      <c r="D403" s="82"/>
      <c r="G403" s="6">
        <v>43804</v>
      </c>
      <c r="H403" s="90">
        <v>11649.180983962724</v>
      </c>
    </row>
    <row r="404" spans="2:15" x14ac:dyDescent="0.45">
      <c r="B404" s="3" t="s">
        <v>9</v>
      </c>
      <c r="C404" s="91">
        <f>XIRR(C376:C403,B376:B403)</f>
        <v>2.9802322387695314E-9</v>
      </c>
      <c r="D404" s="2"/>
      <c r="G404" s="3" t="s">
        <v>9</v>
      </c>
      <c r="H404" s="91">
        <f>XIRR(H376:H403,G376:G403)</f>
        <v>9.5172730088233945E-2</v>
      </c>
    </row>
    <row r="407" spans="2:15" x14ac:dyDescent="0.45">
      <c r="B407" s="81" t="s">
        <v>298</v>
      </c>
      <c r="C407" s="82" t="s">
        <v>270</v>
      </c>
      <c r="D407" s="82" t="s">
        <v>271</v>
      </c>
      <c r="L407" s="3" t="s">
        <v>272</v>
      </c>
      <c r="N407" s="3" t="s">
        <v>273</v>
      </c>
    </row>
    <row r="408" spans="2:15" s="13" customFormat="1" ht="47.25" customHeight="1" x14ac:dyDescent="0.45">
      <c r="B408" s="83" t="s">
        <v>274</v>
      </c>
      <c r="C408" s="14" t="s">
        <v>275</v>
      </c>
      <c r="D408" s="14" t="s">
        <v>275</v>
      </c>
      <c r="E408" s="83" t="s">
        <v>276</v>
      </c>
      <c r="F408" s="83"/>
      <c r="G408" s="83" t="s">
        <v>277</v>
      </c>
      <c r="H408" s="83" t="s">
        <v>278</v>
      </c>
      <c r="I408" s="83" t="s">
        <v>279</v>
      </c>
      <c r="J408" s="83"/>
      <c r="K408" s="83" t="s">
        <v>277</v>
      </c>
      <c r="L408" s="83" t="s">
        <v>280</v>
      </c>
      <c r="M408" s="83" t="s">
        <v>281</v>
      </c>
      <c r="N408" s="83" t="s">
        <v>280</v>
      </c>
      <c r="O408" s="83" t="s">
        <v>282</v>
      </c>
    </row>
    <row r="409" spans="2:15" ht="16.149999999999999" x14ac:dyDescent="0.45">
      <c r="B409" s="6">
        <v>43466</v>
      </c>
      <c r="C409" s="82">
        <v>130.5</v>
      </c>
      <c r="D409" s="92">
        <v>129</v>
      </c>
      <c r="E409" s="6">
        <v>43664</v>
      </c>
      <c r="F409" s="84"/>
      <c r="G409" s="82">
        <v>10000</v>
      </c>
      <c r="H409" s="85">
        <f>G409/C409</f>
        <v>76.628352490421463</v>
      </c>
      <c r="I409" s="90">
        <f>H409*D409</f>
        <v>9885.0574712643684</v>
      </c>
      <c r="J409" s="82"/>
      <c r="K409" s="82">
        <v>10000</v>
      </c>
      <c r="L409" s="87">
        <v>36025</v>
      </c>
      <c r="M409" s="88">
        <f>K409/L409</f>
        <v>0.27758501040943789</v>
      </c>
      <c r="N409" s="87">
        <v>39046</v>
      </c>
      <c r="O409" s="90">
        <f>N409*M409</f>
        <v>10838.584316446912</v>
      </c>
    </row>
    <row r="410" spans="2:15" ht="16.149999999999999" x14ac:dyDescent="0.45">
      <c r="B410" s="6">
        <v>43525</v>
      </c>
      <c r="C410" s="82">
        <v>216</v>
      </c>
      <c r="D410" s="92">
        <v>175</v>
      </c>
      <c r="E410" s="6">
        <v>43804</v>
      </c>
      <c r="F410" s="84"/>
      <c r="G410" s="82">
        <v>10000</v>
      </c>
      <c r="H410" s="85">
        <f t="shared" ref="H410:H417" si="32">G410/C410</f>
        <v>46.296296296296298</v>
      </c>
      <c r="I410" s="90">
        <f t="shared" ref="I410:I417" si="33">H410*D410</f>
        <v>8101.8518518518522</v>
      </c>
      <c r="J410" s="82"/>
      <c r="K410" s="82">
        <v>10000</v>
      </c>
      <c r="L410" s="87">
        <v>38233</v>
      </c>
      <c r="M410" s="88">
        <f t="shared" ref="M410:M417" si="34">K410/L410</f>
        <v>0.26155415478774879</v>
      </c>
      <c r="N410" s="87">
        <v>40750</v>
      </c>
      <c r="O410" s="90">
        <f t="shared" ref="O410:O417" si="35">N410*M410</f>
        <v>10658.331807600764</v>
      </c>
    </row>
    <row r="411" spans="2:15" ht="16.149999999999999" x14ac:dyDescent="0.45">
      <c r="B411" s="6">
        <v>43586</v>
      </c>
      <c r="C411" s="82">
        <v>153</v>
      </c>
      <c r="D411" s="92">
        <v>150.5</v>
      </c>
      <c r="E411" s="6">
        <v>43804</v>
      </c>
      <c r="F411" s="84"/>
      <c r="G411" s="82">
        <v>10000</v>
      </c>
      <c r="H411" s="85">
        <f t="shared" si="32"/>
        <v>65.359477124183002</v>
      </c>
      <c r="I411" s="90">
        <f t="shared" si="33"/>
        <v>9836.6013071895413</v>
      </c>
      <c r="J411" s="82"/>
      <c r="K411" s="82">
        <v>10000</v>
      </c>
      <c r="L411" s="87">
        <v>39683</v>
      </c>
      <c r="M411" s="88">
        <f t="shared" si="34"/>
        <v>0.25199707683390871</v>
      </c>
      <c r="N411" s="87">
        <v>40750</v>
      </c>
      <c r="O411" s="90">
        <f t="shared" si="35"/>
        <v>10268.88088098178</v>
      </c>
    </row>
    <row r="412" spans="2:15" ht="16.149999999999999" x14ac:dyDescent="0.45">
      <c r="B412" s="6">
        <v>43647</v>
      </c>
      <c r="C412" s="82">
        <v>361</v>
      </c>
      <c r="D412" s="92">
        <v>436</v>
      </c>
      <c r="E412" s="6">
        <v>43804</v>
      </c>
      <c r="F412" s="84"/>
      <c r="G412" s="82">
        <v>10000</v>
      </c>
      <c r="H412" s="85">
        <f t="shared" si="32"/>
        <v>27.700831024930746</v>
      </c>
      <c r="I412" s="90">
        <f t="shared" si="33"/>
        <v>12077.562326869805</v>
      </c>
      <c r="J412" s="82"/>
      <c r="K412" s="82">
        <v>10000</v>
      </c>
      <c r="L412" s="87">
        <v>37481</v>
      </c>
      <c r="M412" s="88">
        <f t="shared" si="34"/>
        <v>0.26680184626877618</v>
      </c>
      <c r="N412" s="87">
        <v>40750</v>
      </c>
      <c r="O412" s="90">
        <f t="shared" si="35"/>
        <v>10872.175235452629</v>
      </c>
    </row>
    <row r="413" spans="2:15" ht="16.149999999999999" x14ac:dyDescent="0.45">
      <c r="B413" s="6">
        <v>43709</v>
      </c>
      <c r="C413" s="82">
        <v>46</v>
      </c>
      <c r="D413" s="92">
        <v>43</v>
      </c>
      <c r="E413" s="6">
        <v>43804</v>
      </c>
      <c r="F413" s="84"/>
      <c r="G413" s="82">
        <v>10000</v>
      </c>
      <c r="H413" s="85">
        <f t="shared" si="32"/>
        <v>217.39130434782609</v>
      </c>
      <c r="I413" s="90">
        <f t="shared" si="33"/>
        <v>9347.826086956522</v>
      </c>
      <c r="J413" s="82"/>
      <c r="K413" s="82">
        <v>10000</v>
      </c>
      <c r="L413" s="87">
        <v>38822</v>
      </c>
      <c r="M413" s="88">
        <f t="shared" si="34"/>
        <v>0.2575859048992839</v>
      </c>
      <c r="N413" s="87">
        <v>40750</v>
      </c>
      <c r="O413" s="90">
        <f t="shared" si="35"/>
        <v>10496.62562464582</v>
      </c>
    </row>
    <row r="414" spans="2:15" ht="16.149999999999999" x14ac:dyDescent="0.45">
      <c r="B414" s="6">
        <v>43770</v>
      </c>
      <c r="C414" s="82">
        <v>34</v>
      </c>
      <c r="D414" s="92">
        <v>45.6</v>
      </c>
      <c r="E414" s="6">
        <v>43804</v>
      </c>
      <c r="F414" s="84"/>
      <c r="G414" s="82">
        <v>10000</v>
      </c>
      <c r="H414" s="85">
        <f t="shared" si="32"/>
        <v>294.11764705882354</v>
      </c>
      <c r="I414" s="90">
        <f t="shared" si="33"/>
        <v>13411.764705882353</v>
      </c>
      <c r="J414" s="82"/>
      <c r="K414" s="82">
        <v>10000</v>
      </c>
      <c r="L414" s="87">
        <v>40651</v>
      </c>
      <c r="M414" s="88">
        <f t="shared" si="34"/>
        <v>0.24599640845243659</v>
      </c>
      <c r="N414" s="87">
        <v>40750</v>
      </c>
      <c r="O414" s="90">
        <f t="shared" si="35"/>
        <v>10024.353644436791</v>
      </c>
    </row>
    <row r="415" spans="2:15" ht="16.149999999999999" x14ac:dyDescent="0.45">
      <c r="B415" s="18">
        <v>43525</v>
      </c>
      <c r="C415" s="82">
        <v>1500</v>
      </c>
      <c r="D415" s="92">
        <v>1020</v>
      </c>
      <c r="E415" s="19">
        <v>43804</v>
      </c>
      <c r="F415" s="84"/>
      <c r="G415" s="82">
        <v>10000</v>
      </c>
      <c r="H415" s="85">
        <f t="shared" si="32"/>
        <v>6.666666666666667</v>
      </c>
      <c r="I415" s="90">
        <f t="shared" si="33"/>
        <v>6800</v>
      </c>
      <c r="J415" s="82"/>
      <c r="K415" s="82">
        <v>10000</v>
      </c>
      <c r="L415" s="87">
        <v>38024</v>
      </c>
      <c r="M415" s="88">
        <f t="shared" si="34"/>
        <v>0.26299179465600675</v>
      </c>
      <c r="N415" s="87">
        <v>40779</v>
      </c>
      <c r="O415" s="90">
        <f t="shared" si="35"/>
        <v>10724.5423942773</v>
      </c>
    </row>
    <row r="416" spans="2:15" ht="16.149999999999999" x14ac:dyDescent="0.45">
      <c r="B416" s="18">
        <v>43568</v>
      </c>
      <c r="C416" s="82">
        <v>316</v>
      </c>
      <c r="D416" s="92">
        <v>348</v>
      </c>
      <c r="E416" s="19">
        <v>43617</v>
      </c>
      <c r="F416" s="84"/>
      <c r="G416" s="82">
        <v>10000</v>
      </c>
      <c r="H416" s="85">
        <f t="shared" si="32"/>
        <v>31.645569620253166</v>
      </c>
      <c r="I416" s="90">
        <f t="shared" si="33"/>
        <v>11012.658227848102</v>
      </c>
      <c r="J416" s="82"/>
      <c r="K416" s="82">
        <v>10000</v>
      </c>
      <c r="L416" s="87">
        <v>38767</v>
      </c>
      <c r="M416" s="88">
        <f t="shared" si="34"/>
        <v>0.25795135037531919</v>
      </c>
      <c r="N416" s="87">
        <v>39714</v>
      </c>
      <c r="O416" s="90">
        <f t="shared" si="35"/>
        <v>10244.279928805427</v>
      </c>
    </row>
    <row r="417" spans="2:15" ht="16.149999999999999" x14ac:dyDescent="0.45">
      <c r="B417" s="18">
        <v>43701</v>
      </c>
      <c r="C417" s="82">
        <v>591.65</v>
      </c>
      <c r="D417" s="92">
        <v>690</v>
      </c>
      <c r="E417" s="19">
        <v>43804</v>
      </c>
      <c r="F417" s="84"/>
      <c r="G417" s="82">
        <v>10000</v>
      </c>
      <c r="H417" s="85">
        <f t="shared" si="32"/>
        <v>16.901884560128455</v>
      </c>
      <c r="I417" s="90">
        <f t="shared" si="33"/>
        <v>11662.300346488633</v>
      </c>
      <c r="J417" s="82"/>
      <c r="K417" s="82">
        <v>10000</v>
      </c>
      <c r="L417" s="87">
        <v>36701</v>
      </c>
      <c r="M417" s="88">
        <f t="shared" si="34"/>
        <v>0.27247213972371326</v>
      </c>
      <c r="N417" s="87">
        <v>40779</v>
      </c>
      <c r="O417" s="90">
        <f t="shared" si="35"/>
        <v>11111.141385793302</v>
      </c>
    </row>
    <row r="418" spans="2:15" ht="16.149999999999999" x14ac:dyDescent="0.45">
      <c r="B418" s="84"/>
      <c r="D418" s="92"/>
      <c r="E418" s="84"/>
      <c r="F418" s="84"/>
      <c r="G418" s="82"/>
      <c r="H418" s="85"/>
      <c r="I418" s="90"/>
      <c r="J418" s="82"/>
      <c r="K418" s="82"/>
      <c r="L418" s="87"/>
      <c r="M418" s="88"/>
      <c r="N418" s="87"/>
      <c r="O418" s="90"/>
    </row>
    <row r="420" spans="2:15" x14ac:dyDescent="0.45">
      <c r="B420" s="1" t="s">
        <v>283</v>
      </c>
      <c r="G420" s="1" t="s">
        <v>284</v>
      </c>
    </row>
    <row r="421" spans="2:15" x14ac:dyDescent="0.45">
      <c r="B421" s="189" t="s">
        <v>299</v>
      </c>
      <c r="C421" s="189"/>
      <c r="G421" s="189" t="s">
        <v>299</v>
      </c>
      <c r="H421" s="189"/>
    </row>
    <row r="422" spans="2:15" ht="16.149999999999999" x14ac:dyDescent="0.45">
      <c r="B422" s="6">
        <v>43466</v>
      </c>
      <c r="C422" s="90">
        <v>-10000</v>
      </c>
      <c r="D422" s="82"/>
      <c r="G422" s="6">
        <v>43466</v>
      </c>
      <c r="H422" s="90">
        <v>-10000</v>
      </c>
    </row>
    <row r="423" spans="2:15" ht="16.149999999999999" x14ac:dyDescent="0.45">
      <c r="B423" s="6">
        <v>43525</v>
      </c>
      <c r="C423" s="90">
        <v>-10000</v>
      </c>
      <c r="D423" s="82"/>
      <c r="G423" s="6">
        <v>43525</v>
      </c>
      <c r="H423" s="90">
        <v>-10000</v>
      </c>
    </row>
    <row r="424" spans="2:15" ht="16.149999999999999" x14ac:dyDescent="0.45">
      <c r="B424" s="6">
        <v>43586</v>
      </c>
      <c r="C424" s="90">
        <v>-10000</v>
      </c>
      <c r="D424" s="82"/>
      <c r="G424" s="6">
        <v>43586</v>
      </c>
      <c r="H424" s="90">
        <v>-10000</v>
      </c>
    </row>
    <row r="425" spans="2:15" ht="16.149999999999999" x14ac:dyDescent="0.45">
      <c r="B425" s="6">
        <v>43647</v>
      </c>
      <c r="C425" s="90">
        <v>-10000</v>
      </c>
      <c r="D425" s="82"/>
      <c r="G425" s="6">
        <v>43647</v>
      </c>
      <c r="H425" s="90">
        <v>-10000</v>
      </c>
    </row>
    <row r="426" spans="2:15" ht="16.149999999999999" x14ac:dyDescent="0.45">
      <c r="B426" s="6">
        <v>43709</v>
      </c>
      <c r="C426" s="90">
        <v>-10000</v>
      </c>
      <c r="D426" s="82"/>
      <c r="G426" s="6">
        <v>43709</v>
      </c>
      <c r="H426" s="90">
        <v>-10000</v>
      </c>
    </row>
    <row r="427" spans="2:15" ht="16.149999999999999" x14ac:dyDescent="0.45">
      <c r="B427" s="6">
        <v>43770</v>
      </c>
      <c r="C427" s="90">
        <v>-10000</v>
      </c>
      <c r="D427" s="82"/>
      <c r="G427" s="6">
        <v>43770</v>
      </c>
      <c r="H427" s="90">
        <v>-10000</v>
      </c>
    </row>
    <row r="428" spans="2:15" ht="16.149999999999999" x14ac:dyDescent="0.45">
      <c r="B428" s="18">
        <v>43525</v>
      </c>
      <c r="C428" s="90">
        <v>-10000</v>
      </c>
      <c r="D428" s="82"/>
      <c r="G428" s="18">
        <v>43525</v>
      </c>
      <c r="H428" s="90">
        <v>-10000</v>
      </c>
    </row>
    <row r="429" spans="2:15" ht="16.149999999999999" x14ac:dyDescent="0.45">
      <c r="B429" s="18">
        <v>43568</v>
      </c>
      <c r="C429" s="90">
        <v>-10000</v>
      </c>
      <c r="D429" s="82"/>
      <c r="G429" s="18">
        <v>43568</v>
      </c>
      <c r="H429" s="90">
        <v>-10000</v>
      </c>
    </row>
    <row r="430" spans="2:15" ht="16.149999999999999" x14ac:dyDescent="0.45">
      <c r="B430" s="18">
        <v>43701</v>
      </c>
      <c r="C430" s="90">
        <v>-10000</v>
      </c>
      <c r="D430" s="82"/>
      <c r="G430" s="18">
        <v>43701</v>
      </c>
      <c r="H430" s="90">
        <v>-10000</v>
      </c>
    </row>
    <row r="431" spans="2:15" ht="16.149999999999999" x14ac:dyDescent="0.45">
      <c r="B431" s="19">
        <v>43804</v>
      </c>
      <c r="C431" s="90">
        <v>6800</v>
      </c>
      <c r="D431" s="82"/>
      <c r="G431" s="19">
        <v>43804</v>
      </c>
      <c r="H431" s="90">
        <v>10724.5423942773</v>
      </c>
    </row>
    <row r="432" spans="2:15" ht="16.149999999999999" x14ac:dyDescent="0.45">
      <c r="B432" s="19">
        <v>43617</v>
      </c>
      <c r="C432" s="90">
        <v>11012.658227848102</v>
      </c>
      <c r="D432" s="82"/>
      <c r="G432" s="19">
        <v>43617</v>
      </c>
      <c r="H432" s="90">
        <v>10244.279928805427</v>
      </c>
    </row>
    <row r="433" spans="2:8" ht="16.149999999999999" x14ac:dyDescent="0.45">
      <c r="B433" s="19">
        <v>43804</v>
      </c>
      <c r="C433" s="90">
        <v>11662.300346488633</v>
      </c>
      <c r="D433" s="82"/>
      <c r="G433" s="19">
        <v>43804</v>
      </c>
      <c r="H433" s="90">
        <v>11111.141385793302</v>
      </c>
    </row>
    <row r="434" spans="2:8" ht="16.149999999999999" x14ac:dyDescent="0.45">
      <c r="B434" s="6">
        <v>43664</v>
      </c>
      <c r="C434" s="90">
        <v>9885.0574712643684</v>
      </c>
      <c r="D434" s="82"/>
      <c r="G434" s="6">
        <v>43664</v>
      </c>
      <c r="H434" s="90">
        <v>10838.584316446912</v>
      </c>
    </row>
    <row r="435" spans="2:8" ht="16.149999999999999" x14ac:dyDescent="0.45">
      <c r="B435" s="6">
        <v>43804</v>
      </c>
      <c r="C435" s="90">
        <v>8101.8518518518522</v>
      </c>
      <c r="D435" s="82"/>
      <c r="G435" s="6">
        <v>43804</v>
      </c>
      <c r="H435" s="90">
        <v>10658.331807600764</v>
      </c>
    </row>
    <row r="436" spans="2:8" ht="16.149999999999999" x14ac:dyDescent="0.45">
      <c r="B436" s="6">
        <v>43804</v>
      </c>
      <c r="C436" s="90">
        <v>9836.6013071895413</v>
      </c>
      <c r="D436" s="82"/>
      <c r="G436" s="6">
        <v>43804</v>
      </c>
      <c r="H436" s="90">
        <v>10268.88088098178</v>
      </c>
    </row>
    <row r="437" spans="2:8" ht="16.149999999999999" x14ac:dyDescent="0.45">
      <c r="B437" s="6">
        <v>43804</v>
      </c>
      <c r="C437" s="90">
        <v>12077.562326869805</v>
      </c>
      <c r="D437" s="82"/>
      <c r="G437" s="6">
        <v>43804</v>
      </c>
      <c r="H437" s="90">
        <v>10872.175235452629</v>
      </c>
    </row>
    <row r="438" spans="2:8" ht="16.149999999999999" x14ac:dyDescent="0.45">
      <c r="B438" s="6">
        <v>43804</v>
      </c>
      <c r="C438" s="90">
        <v>9347.826086956522</v>
      </c>
      <c r="D438" s="82"/>
      <c r="G438" s="6">
        <v>43804</v>
      </c>
      <c r="H438" s="90">
        <v>10496.62562464582</v>
      </c>
    </row>
    <row r="439" spans="2:8" ht="16.149999999999999" x14ac:dyDescent="0.45">
      <c r="B439" s="6">
        <v>43804</v>
      </c>
      <c r="C439" s="90">
        <v>13411.764705882353</v>
      </c>
      <c r="D439" s="82"/>
      <c r="G439" s="6">
        <v>43804</v>
      </c>
      <c r="H439" s="90">
        <v>10024.353644436791</v>
      </c>
    </row>
    <row r="440" spans="2:8" x14ac:dyDescent="0.45">
      <c r="B440" s="3" t="s">
        <v>9</v>
      </c>
      <c r="C440" s="91">
        <f>XIRR(C422:C439,B422:B439)</f>
        <v>5.6341859698295596E-2</v>
      </c>
      <c r="D440" s="2"/>
      <c r="G440" s="3" t="s">
        <v>9</v>
      </c>
      <c r="H440" s="91">
        <f>XIRR(H422:H439,G422:G439)</f>
        <v>0.13966450095176694</v>
      </c>
    </row>
  </sheetData>
  <mergeCells count="18">
    <mergeCell ref="B324:C324"/>
    <mergeCell ref="G324:H324"/>
    <mergeCell ref="B375:C375"/>
    <mergeCell ref="G375:H375"/>
    <mergeCell ref="B421:C421"/>
    <mergeCell ref="G421:H421"/>
    <mergeCell ref="B192:C192"/>
    <mergeCell ref="G192:H192"/>
    <mergeCell ref="B243:C243"/>
    <mergeCell ref="G243:H243"/>
    <mergeCell ref="B281:C281"/>
    <mergeCell ref="G281:H281"/>
    <mergeCell ref="B12:C12"/>
    <mergeCell ref="G12:H12"/>
    <mergeCell ref="B55:C55"/>
    <mergeCell ref="G55:H55"/>
    <mergeCell ref="B125:C125"/>
    <mergeCell ref="G125:H1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B1:J287"/>
  <sheetViews>
    <sheetView topLeftCell="A257" zoomScale="80" zoomScaleNormal="80" workbookViewId="0">
      <selection activeCell="G28" sqref="G28"/>
    </sheetView>
  </sheetViews>
  <sheetFormatPr defaultRowHeight="14.25" x14ac:dyDescent="0.45"/>
  <cols>
    <col min="1" max="1" width="2.1328125" customWidth="1"/>
    <col min="2" max="2" width="11.1328125" customWidth="1"/>
    <col min="3" max="3" width="11.86328125" customWidth="1"/>
    <col min="5" max="5" width="10.86328125" customWidth="1"/>
    <col min="6" max="6" width="11" customWidth="1"/>
    <col min="10" max="10" width="16.46484375" customWidth="1"/>
    <col min="11" max="11" width="16.19921875" customWidth="1"/>
    <col min="12" max="12" width="16.53125" customWidth="1"/>
    <col min="13" max="13" width="16.796875" customWidth="1"/>
  </cols>
  <sheetData>
    <row r="1" spans="2:10" x14ac:dyDescent="0.45">
      <c r="B1" t="s">
        <v>30</v>
      </c>
    </row>
    <row r="2" spans="2:10" ht="13.5" customHeight="1" x14ac:dyDescent="0.45">
      <c r="J2" s="12"/>
    </row>
    <row r="3" spans="2:10" ht="14.25" customHeight="1" x14ac:dyDescent="0.45">
      <c r="B3" s="191" t="s">
        <v>10</v>
      </c>
      <c r="C3" s="192"/>
      <c r="E3" s="193" t="s">
        <v>19</v>
      </c>
      <c r="F3" s="194"/>
    </row>
    <row r="4" spans="2:10" ht="16.149999999999999" x14ac:dyDescent="0.45">
      <c r="B4" s="6">
        <v>40664</v>
      </c>
      <c r="C4" s="10">
        <v>-10000</v>
      </c>
      <c r="E4" s="6">
        <v>40664</v>
      </c>
      <c r="F4" s="10">
        <v>-10000</v>
      </c>
    </row>
    <row r="5" spans="2:10" ht="16.149999999999999" x14ac:dyDescent="0.45">
      <c r="B5" s="7">
        <v>40756</v>
      </c>
      <c r="C5" s="10">
        <v>-10000</v>
      </c>
      <c r="E5" s="7">
        <v>40756</v>
      </c>
      <c r="F5" s="10">
        <v>-10000</v>
      </c>
    </row>
    <row r="6" spans="2:10" ht="16.149999999999999" x14ac:dyDescent="0.45">
      <c r="B6" s="7">
        <v>40787</v>
      </c>
      <c r="C6" s="10">
        <v>-10000</v>
      </c>
      <c r="E6" s="7">
        <v>40787</v>
      </c>
      <c r="F6" s="10">
        <v>-10000</v>
      </c>
    </row>
    <row r="7" spans="2:10" ht="16.149999999999999" x14ac:dyDescent="0.45">
      <c r="B7" s="6">
        <v>40817</v>
      </c>
      <c r="C7" s="10">
        <v>-10000</v>
      </c>
      <c r="E7" s="6">
        <v>40817</v>
      </c>
      <c r="F7" s="10">
        <v>-10000</v>
      </c>
    </row>
    <row r="8" spans="2:10" ht="16.149999999999999" x14ac:dyDescent="0.45">
      <c r="B8" s="6">
        <v>40817</v>
      </c>
      <c r="C8" s="10">
        <v>-10000</v>
      </c>
      <c r="E8" s="6">
        <v>40817</v>
      </c>
      <c r="F8" s="10">
        <v>-10000</v>
      </c>
    </row>
    <row r="9" spans="2:10" ht="16.149999999999999" x14ac:dyDescent="0.45">
      <c r="B9" s="7">
        <v>40848</v>
      </c>
      <c r="C9" s="10">
        <v>-10000</v>
      </c>
      <c r="E9" s="7">
        <v>40848</v>
      </c>
      <c r="F9" s="10">
        <v>-10000</v>
      </c>
    </row>
    <row r="10" spans="2:10" ht="16.149999999999999" x14ac:dyDescent="0.45">
      <c r="B10" s="6">
        <v>40878</v>
      </c>
      <c r="C10" s="10">
        <v>-10000</v>
      </c>
      <c r="E10" s="6">
        <v>40878</v>
      </c>
      <c r="F10" s="10">
        <v>-10000</v>
      </c>
    </row>
    <row r="11" spans="2:10" ht="16.149999999999999" x14ac:dyDescent="0.45">
      <c r="B11" s="16">
        <v>41214</v>
      </c>
      <c r="C11" s="10">
        <v>7500</v>
      </c>
      <c r="E11" s="16">
        <v>41214</v>
      </c>
      <c r="F11" s="10">
        <v>11178.118908382066</v>
      </c>
    </row>
    <row r="12" spans="2:10" ht="16.149999999999999" x14ac:dyDescent="0.45">
      <c r="B12" s="16">
        <v>41306</v>
      </c>
      <c r="C12" s="10">
        <v>7400</v>
      </c>
      <c r="E12" s="16">
        <v>41306</v>
      </c>
      <c r="F12" s="10">
        <v>11820.663714129709</v>
      </c>
    </row>
    <row r="13" spans="2:10" ht="18" customHeight="1" x14ac:dyDescent="0.45">
      <c r="B13" s="16">
        <v>41548</v>
      </c>
      <c r="C13" s="10">
        <v>11185.185185185186</v>
      </c>
      <c r="E13" s="16">
        <v>41548</v>
      </c>
      <c r="F13" s="10">
        <v>11736.12671309818</v>
      </c>
    </row>
    <row r="14" spans="2:10" ht="16.149999999999999" x14ac:dyDescent="0.45">
      <c r="B14" s="16">
        <v>43240</v>
      </c>
      <c r="C14" s="10">
        <v>72146.341463414632</v>
      </c>
      <c r="E14" s="16">
        <v>43240</v>
      </c>
      <c r="F14" s="10">
        <v>22433.37195828505</v>
      </c>
    </row>
    <row r="15" spans="2:10" ht="16.149999999999999" x14ac:dyDescent="0.45">
      <c r="B15" s="16">
        <v>43804</v>
      </c>
      <c r="C15" s="10">
        <v>44500</v>
      </c>
      <c r="E15" s="16">
        <v>43804</v>
      </c>
      <c r="F15" s="10">
        <v>22270.193463766533</v>
      </c>
    </row>
    <row r="16" spans="2:10" ht="16.149999999999999" x14ac:dyDescent="0.45">
      <c r="B16" s="16">
        <v>43804</v>
      </c>
      <c r="C16" s="10">
        <v>65000</v>
      </c>
      <c r="E16" s="16">
        <v>43804</v>
      </c>
      <c r="F16" s="10">
        <v>24455.380183640398</v>
      </c>
    </row>
    <row r="17" spans="2:6" ht="16.149999999999999" x14ac:dyDescent="0.45">
      <c r="B17" s="16">
        <v>43804</v>
      </c>
      <c r="C17" s="10">
        <v>137729.72972972973</v>
      </c>
      <c r="E17" s="16">
        <v>43804</v>
      </c>
      <c r="F17" s="10">
        <v>23855.520430862896</v>
      </c>
    </row>
    <row r="18" spans="2:6" x14ac:dyDescent="0.45">
      <c r="B18" s="8" t="s">
        <v>9</v>
      </c>
      <c r="C18" s="9">
        <f>XIRR(C4:C17,B4:B17)</f>
        <v>0.26037439703941345</v>
      </c>
      <c r="E18" s="8" t="s">
        <v>9</v>
      </c>
      <c r="F18" s="9">
        <f>XIRR(F4:F17,E4:E17)</f>
        <v>0.1118135392665863</v>
      </c>
    </row>
    <row r="19" spans="2:6" s="1" customFormat="1" x14ac:dyDescent="0.45">
      <c r="B19" s="3" t="s">
        <v>28</v>
      </c>
      <c r="C19" s="17">
        <v>3.94</v>
      </c>
      <c r="E19" s="3" t="s">
        <v>28</v>
      </c>
      <c r="F19" s="17">
        <v>0.82</v>
      </c>
    </row>
    <row r="21" spans="2:6" x14ac:dyDescent="0.45">
      <c r="B21" s="191" t="s">
        <v>11</v>
      </c>
      <c r="C21" s="192"/>
      <c r="E21" s="193" t="s">
        <v>20</v>
      </c>
      <c r="F21" s="194"/>
    </row>
    <row r="22" spans="2:6" ht="16.149999999999999" x14ac:dyDescent="0.45">
      <c r="B22" s="18">
        <v>40909</v>
      </c>
      <c r="C22" s="10">
        <v>-10000</v>
      </c>
      <c r="E22" s="18">
        <v>40909</v>
      </c>
      <c r="F22" s="10">
        <v>-10000</v>
      </c>
    </row>
    <row r="23" spans="2:6" ht="16.149999999999999" x14ac:dyDescent="0.45">
      <c r="B23" s="18">
        <v>40909</v>
      </c>
      <c r="C23" s="10">
        <v>-10000</v>
      </c>
      <c r="E23" s="18">
        <v>40909</v>
      </c>
      <c r="F23" s="10">
        <v>-10000</v>
      </c>
    </row>
    <row r="24" spans="2:6" ht="16.149999999999999" x14ac:dyDescent="0.45">
      <c r="B24" s="18">
        <v>40909</v>
      </c>
      <c r="C24" s="10">
        <v>-10000</v>
      </c>
      <c r="E24" s="18">
        <v>40909</v>
      </c>
      <c r="F24" s="10">
        <v>-10000</v>
      </c>
    </row>
    <row r="25" spans="2:6" ht="16.149999999999999" x14ac:dyDescent="0.45">
      <c r="B25" s="6">
        <v>40940</v>
      </c>
      <c r="C25" s="21">
        <v>-10000</v>
      </c>
      <c r="E25" s="6">
        <v>40940</v>
      </c>
      <c r="F25" s="21">
        <v>-10000</v>
      </c>
    </row>
    <row r="26" spans="2:6" ht="16.149999999999999" x14ac:dyDescent="0.45">
      <c r="B26" s="6">
        <v>40969</v>
      </c>
      <c r="C26" s="10">
        <v>-10000</v>
      </c>
      <c r="E26" s="6">
        <v>40969</v>
      </c>
      <c r="F26" s="10">
        <v>-10000</v>
      </c>
    </row>
    <row r="27" spans="2:6" ht="16.149999999999999" x14ac:dyDescent="0.45">
      <c r="B27" s="18">
        <v>40969</v>
      </c>
      <c r="C27" s="10">
        <v>-10000</v>
      </c>
      <c r="E27" s="18">
        <v>40969</v>
      </c>
      <c r="F27" s="10">
        <v>-10000</v>
      </c>
    </row>
    <row r="28" spans="2:6" ht="16.149999999999999" x14ac:dyDescent="0.45">
      <c r="B28" s="15">
        <v>41000</v>
      </c>
      <c r="C28" s="10">
        <v>-10000</v>
      </c>
      <c r="E28" s="15">
        <v>41000</v>
      </c>
      <c r="F28" s="10">
        <v>-10000</v>
      </c>
    </row>
    <row r="29" spans="2:6" ht="16.149999999999999" x14ac:dyDescent="0.45">
      <c r="B29" s="18">
        <v>41000</v>
      </c>
      <c r="C29" s="10">
        <v>-10000</v>
      </c>
      <c r="E29" s="18">
        <v>41000</v>
      </c>
      <c r="F29" s="10">
        <v>-10000</v>
      </c>
    </row>
    <row r="30" spans="2:6" ht="16.149999999999999" x14ac:dyDescent="0.45">
      <c r="B30" s="18">
        <v>41000</v>
      </c>
      <c r="C30" s="10">
        <v>-10000</v>
      </c>
      <c r="E30" s="18">
        <v>41000</v>
      </c>
      <c r="F30" s="10">
        <v>-10000</v>
      </c>
    </row>
    <row r="31" spans="2:6" ht="16.149999999999999" x14ac:dyDescent="0.45">
      <c r="B31" s="18">
        <v>41030</v>
      </c>
      <c r="C31" s="10">
        <v>-10000</v>
      </c>
      <c r="E31" s="18">
        <v>41030</v>
      </c>
      <c r="F31" s="10">
        <v>-10000</v>
      </c>
    </row>
    <row r="32" spans="2:6" ht="16.149999999999999" x14ac:dyDescent="0.45">
      <c r="B32" s="6">
        <v>41030</v>
      </c>
      <c r="C32" s="10">
        <v>-10000</v>
      </c>
      <c r="E32" s="6">
        <v>41030</v>
      </c>
      <c r="F32" s="10">
        <v>-10000</v>
      </c>
    </row>
    <row r="33" spans="2:6" ht="16.149999999999999" x14ac:dyDescent="0.45">
      <c r="B33" s="6">
        <v>41091</v>
      </c>
      <c r="C33" s="10">
        <v>-10000</v>
      </c>
      <c r="E33" s="6">
        <v>41091</v>
      </c>
      <c r="F33" s="10">
        <v>-10000</v>
      </c>
    </row>
    <row r="34" spans="2:6" ht="16.149999999999999" x14ac:dyDescent="0.45">
      <c r="B34" s="6">
        <v>41122</v>
      </c>
      <c r="C34" s="10">
        <v>-10000</v>
      </c>
      <c r="E34" s="6">
        <v>41122</v>
      </c>
      <c r="F34" s="10">
        <v>-10000</v>
      </c>
    </row>
    <row r="35" spans="2:6" ht="16.149999999999999" x14ac:dyDescent="0.45">
      <c r="B35" s="18">
        <v>41122</v>
      </c>
      <c r="C35" s="10">
        <v>-10000</v>
      </c>
      <c r="E35" s="18">
        <v>41122</v>
      </c>
      <c r="F35" s="10">
        <v>-10000</v>
      </c>
    </row>
    <row r="36" spans="2:6" ht="16.149999999999999" x14ac:dyDescent="0.45">
      <c r="B36" s="18">
        <v>41122</v>
      </c>
      <c r="C36" s="10">
        <v>-10000</v>
      </c>
      <c r="E36" s="18">
        <v>41122</v>
      </c>
      <c r="F36" s="10">
        <v>-10000</v>
      </c>
    </row>
    <row r="37" spans="2:6" ht="16.149999999999999" x14ac:dyDescent="0.45">
      <c r="B37" s="18">
        <v>41153</v>
      </c>
      <c r="C37" s="10">
        <v>-10000</v>
      </c>
      <c r="E37" s="18">
        <v>41153</v>
      </c>
      <c r="F37" s="10">
        <v>-10000</v>
      </c>
    </row>
    <row r="38" spans="2:6" ht="16.149999999999999" x14ac:dyDescent="0.45">
      <c r="B38" s="6">
        <v>41183</v>
      </c>
      <c r="C38" s="10">
        <v>-10000</v>
      </c>
      <c r="E38" s="6">
        <v>41183</v>
      </c>
      <c r="F38" s="10">
        <v>-10000</v>
      </c>
    </row>
    <row r="39" spans="2:6" ht="16.149999999999999" x14ac:dyDescent="0.45">
      <c r="B39" s="6">
        <v>41214</v>
      </c>
      <c r="C39" s="10">
        <v>-10000</v>
      </c>
      <c r="E39" s="6">
        <v>41214</v>
      </c>
      <c r="F39" s="10">
        <v>-10000</v>
      </c>
    </row>
    <row r="40" spans="2:6" ht="16.149999999999999" x14ac:dyDescent="0.45">
      <c r="B40" s="18">
        <v>41214</v>
      </c>
      <c r="C40" s="10">
        <v>-10000</v>
      </c>
      <c r="E40" s="18">
        <v>41214</v>
      </c>
      <c r="F40" s="10">
        <v>-10000</v>
      </c>
    </row>
    <row r="41" spans="2:6" ht="16.149999999999999" x14ac:dyDescent="0.45">
      <c r="B41" s="18">
        <v>41244</v>
      </c>
      <c r="C41" s="10">
        <v>-10000</v>
      </c>
      <c r="E41" s="18">
        <v>41244</v>
      </c>
      <c r="F41" s="10">
        <v>-10000</v>
      </c>
    </row>
    <row r="42" spans="2:6" ht="16.149999999999999" x14ac:dyDescent="0.45">
      <c r="B42" s="19">
        <v>40969</v>
      </c>
      <c r="C42" s="10">
        <v>13617.021276595744</v>
      </c>
      <c r="E42" s="19">
        <v>40969</v>
      </c>
      <c r="F42" s="10">
        <v>10892.095357590966</v>
      </c>
    </row>
    <row r="43" spans="2:6" ht="16.149999999999999" x14ac:dyDescent="0.45">
      <c r="B43" s="19">
        <v>40969</v>
      </c>
      <c r="C43" s="10">
        <v>12178.217821782178</v>
      </c>
      <c r="E43" s="19">
        <v>40969</v>
      </c>
      <c r="F43" s="10">
        <v>10542.194744976816</v>
      </c>
    </row>
    <row r="44" spans="2:6" ht="16.149999999999999" x14ac:dyDescent="0.45">
      <c r="B44" s="19">
        <v>41004</v>
      </c>
      <c r="C44" s="10">
        <v>11617.64705882353</v>
      </c>
      <c r="E44" s="19">
        <v>41004</v>
      </c>
      <c r="F44" s="10">
        <v>9883.5533521646394</v>
      </c>
    </row>
    <row r="45" spans="2:6" ht="16.149999999999999" x14ac:dyDescent="0.45">
      <c r="B45" s="19">
        <v>41030</v>
      </c>
      <c r="C45" s="10">
        <v>9264.7058823529405</v>
      </c>
      <c r="E45" s="19">
        <v>41030</v>
      </c>
      <c r="F45" s="10">
        <v>9901.1735639283506</v>
      </c>
    </row>
    <row r="46" spans="2:6" ht="16.149999999999999" x14ac:dyDescent="0.45">
      <c r="B46" s="19">
        <v>41049</v>
      </c>
      <c r="C46" s="10">
        <v>12625</v>
      </c>
      <c r="E46" s="19">
        <v>41049</v>
      </c>
      <c r="F46" s="10">
        <v>9722.1581738528948</v>
      </c>
    </row>
    <row r="47" spans="2:6" ht="16.149999999999999" x14ac:dyDescent="0.45">
      <c r="B47" s="19">
        <v>41153</v>
      </c>
      <c r="C47" s="10">
        <v>11772.151898734177</v>
      </c>
      <c r="E47" s="19">
        <v>41153</v>
      </c>
      <c r="F47" s="10">
        <v>10239.96874825604</v>
      </c>
    </row>
    <row r="48" spans="2:6" ht="16.149999999999999" x14ac:dyDescent="0.45">
      <c r="B48" s="19">
        <v>41183</v>
      </c>
      <c r="C48" s="10">
        <v>12109.375</v>
      </c>
      <c r="E48" s="19">
        <v>41183</v>
      </c>
      <c r="F48" s="10">
        <v>10942.247477675983</v>
      </c>
    </row>
    <row r="49" spans="2:6" ht="16.149999999999999" x14ac:dyDescent="0.45">
      <c r="B49" s="19">
        <v>41199</v>
      </c>
      <c r="C49" s="10">
        <v>11768.707482993197</v>
      </c>
      <c r="E49" s="19">
        <v>41199</v>
      </c>
      <c r="F49" s="10">
        <v>10746.543778801843</v>
      </c>
    </row>
    <row r="50" spans="2:6" ht="16.149999999999999" x14ac:dyDescent="0.45">
      <c r="B50" s="19">
        <v>41214</v>
      </c>
      <c r="C50" s="10">
        <v>11840.579710144928</v>
      </c>
      <c r="E50" s="19">
        <v>41214</v>
      </c>
      <c r="F50" s="10">
        <v>11941.414389018262</v>
      </c>
    </row>
    <row r="51" spans="2:6" ht="16.149999999999999" x14ac:dyDescent="0.45">
      <c r="B51" s="19">
        <v>41244</v>
      </c>
      <c r="C51" s="10">
        <v>10972.222222222223</v>
      </c>
      <c r="E51" s="19">
        <v>41244</v>
      </c>
      <c r="F51" s="10">
        <v>10892.586989409985</v>
      </c>
    </row>
    <row r="52" spans="2:6" ht="16.149999999999999" x14ac:dyDescent="0.45">
      <c r="B52" s="19">
        <v>41266</v>
      </c>
      <c r="C52" s="10">
        <v>8651.1627906976737</v>
      </c>
      <c r="E52" s="19">
        <v>41266</v>
      </c>
      <c r="F52" s="10">
        <v>10043.922369765065</v>
      </c>
    </row>
    <row r="53" spans="2:6" ht="16.149999999999999" x14ac:dyDescent="0.45">
      <c r="B53" s="19">
        <v>41294</v>
      </c>
      <c r="C53" s="10">
        <v>11525.423728813559</v>
      </c>
      <c r="E53" s="19">
        <v>41294</v>
      </c>
      <c r="F53" s="10">
        <v>10717.675286590242</v>
      </c>
    </row>
    <row r="54" spans="2:6" ht="16.149999999999999" x14ac:dyDescent="0.45">
      <c r="B54" s="6">
        <v>41640</v>
      </c>
      <c r="C54" s="10">
        <v>12661.290322580646</v>
      </c>
      <c r="E54" s="6">
        <v>41640</v>
      </c>
      <c r="F54" s="10">
        <v>11925.989672977626</v>
      </c>
    </row>
    <row r="55" spans="2:6" ht="16.149999999999999" x14ac:dyDescent="0.45">
      <c r="B55" s="6">
        <v>41699</v>
      </c>
      <c r="C55" s="10">
        <v>7500</v>
      </c>
      <c r="E55" s="6">
        <v>41699</v>
      </c>
      <c r="F55" s="10">
        <v>12423.952230734565</v>
      </c>
    </row>
    <row r="56" spans="2:6" ht="16.149999999999999" x14ac:dyDescent="0.45">
      <c r="B56" s="6">
        <v>41699</v>
      </c>
      <c r="C56" s="10">
        <v>16000</v>
      </c>
      <c r="E56" s="6">
        <v>41699</v>
      </c>
      <c r="F56" s="10">
        <v>12735.304307656774</v>
      </c>
    </row>
    <row r="57" spans="2:6" ht="16.149999999999999" x14ac:dyDescent="0.45">
      <c r="B57" s="6">
        <v>41821</v>
      </c>
      <c r="C57" s="10">
        <v>20363.636363636364</v>
      </c>
      <c r="E57" s="6">
        <v>41821</v>
      </c>
      <c r="F57" s="10">
        <v>14493.229845334541</v>
      </c>
    </row>
    <row r="58" spans="2:6" ht="16.149999999999999" x14ac:dyDescent="0.45">
      <c r="B58" s="6">
        <v>41883</v>
      </c>
      <c r="C58" s="10">
        <v>40333.333333333336</v>
      </c>
      <c r="E58" s="6">
        <v>41883</v>
      </c>
      <c r="F58" s="10">
        <v>16392.604006163328</v>
      </c>
    </row>
    <row r="59" spans="2:6" ht="16.149999999999999" x14ac:dyDescent="0.45">
      <c r="B59" s="6">
        <v>41944</v>
      </c>
      <c r="C59" s="10">
        <v>19000</v>
      </c>
      <c r="E59" s="6">
        <v>41944</v>
      </c>
      <c r="F59" s="10">
        <v>14914.765136536096</v>
      </c>
    </row>
    <row r="60" spans="2:6" ht="16.149999999999999" x14ac:dyDescent="0.45">
      <c r="B60" s="6">
        <v>43533</v>
      </c>
      <c r="C60" s="10">
        <v>20224.719101123595</v>
      </c>
      <c r="E60" s="6">
        <v>43533</v>
      </c>
      <c r="F60" s="10">
        <v>19462.371298163678</v>
      </c>
    </row>
    <row r="61" spans="2:6" ht="16.149999999999999" x14ac:dyDescent="0.45">
      <c r="B61" s="6">
        <v>43804</v>
      </c>
      <c r="C61" s="10">
        <v>23538.461538461539</v>
      </c>
      <c r="E61" s="6">
        <v>43804</v>
      </c>
      <c r="F61" s="10">
        <v>23749.854295372421</v>
      </c>
    </row>
    <row r="62" spans="2:6" x14ac:dyDescent="0.45">
      <c r="B62" s="8" t="s">
        <v>9</v>
      </c>
      <c r="C62" s="9">
        <f>XIRR(C22:C61,B22:B61)</f>
        <v>0.33159574866294861</v>
      </c>
      <c r="E62" s="8" t="s">
        <v>9</v>
      </c>
      <c r="F62" s="9">
        <f>XIRR(F22:F61,E22:E61)</f>
        <v>0.15508399605751041</v>
      </c>
    </row>
    <row r="63" spans="2:6" s="1" customFormat="1" x14ac:dyDescent="0.45">
      <c r="B63" s="3" t="s">
        <v>28</v>
      </c>
      <c r="C63" s="17">
        <v>0.49</v>
      </c>
      <c r="E63" s="3" t="s">
        <v>28</v>
      </c>
      <c r="F63" s="17">
        <v>0.26279999999999998</v>
      </c>
    </row>
    <row r="64" spans="2:6" s="1" customFormat="1" x14ac:dyDescent="0.45">
      <c r="B64" s="3"/>
      <c r="C64" s="17"/>
      <c r="E64" s="3"/>
      <c r="F64" s="17"/>
    </row>
    <row r="66" spans="2:6" x14ac:dyDescent="0.45">
      <c r="B66" s="191" t="s">
        <v>12</v>
      </c>
      <c r="C66" s="192"/>
      <c r="E66" s="190" t="s">
        <v>21</v>
      </c>
      <c r="F66" s="190"/>
    </row>
    <row r="67" spans="2:6" ht="16.149999999999999" x14ac:dyDescent="0.45">
      <c r="B67" s="6">
        <v>41275</v>
      </c>
      <c r="C67" s="21">
        <v>-10000</v>
      </c>
      <c r="E67" s="6">
        <v>41275</v>
      </c>
      <c r="F67" s="21">
        <v>-10000</v>
      </c>
    </row>
    <row r="68" spans="2:6" ht="16.149999999999999" x14ac:dyDescent="0.45">
      <c r="B68" s="18">
        <v>41275</v>
      </c>
      <c r="C68" s="10">
        <v>-10000</v>
      </c>
      <c r="E68" s="18">
        <v>41275</v>
      </c>
      <c r="F68" s="10">
        <v>-10000</v>
      </c>
    </row>
    <row r="69" spans="2:6" ht="16.149999999999999" x14ac:dyDescent="0.45">
      <c r="B69" s="18">
        <v>41275</v>
      </c>
      <c r="C69" s="10">
        <v>-10000</v>
      </c>
      <c r="E69" s="18">
        <v>41275</v>
      </c>
      <c r="F69" s="10">
        <v>-10000</v>
      </c>
    </row>
    <row r="70" spans="2:6" ht="16.149999999999999" x14ac:dyDescent="0.45">
      <c r="B70" s="6">
        <v>41306</v>
      </c>
      <c r="C70" s="10">
        <v>-10000</v>
      </c>
      <c r="E70" s="6">
        <v>41306</v>
      </c>
      <c r="F70" s="10">
        <v>-10000</v>
      </c>
    </row>
    <row r="71" spans="2:6" ht="16.149999999999999" x14ac:dyDescent="0.45">
      <c r="B71" s="18">
        <v>41334</v>
      </c>
      <c r="C71" s="10">
        <v>-10000</v>
      </c>
      <c r="E71" s="18">
        <v>41334</v>
      </c>
      <c r="F71" s="10">
        <v>-10000</v>
      </c>
    </row>
    <row r="72" spans="2:6" ht="16.149999999999999" x14ac:dyDescent="0.45">
      <c r="B72" s="18">
        <v>41334</v>
      </c>
      <c r="C72" s="10">
        <v>-10000</v>
      </c>
      <c r="E72" s="18">
        <v>41334</v>
      </c>
      <c r="F72" s="10">
        <v>-10000</v>
      </c>
    </row>
    <row r="73" spans="2:6" ht="16.149999999999999" x14ac:dyDescent="0.45">
      <c r="B73" s="6">
        <v>41365</v>
      </c>
      <c r="C73" s="10">
        <v>-10000</v>
      </c>
      <c r="E73" s="6">
        <v>41365</v>
      </c>
      <c r="F73" s="10">
        <v>-10000</v>
      </c>
    </row>
    <row r="74" spans="2:6" ht="16.149999999999999" x14ac:dyDescent="0.45">
      <c r="B74" s="18">
        <v>41365</v>
      </c>
      <c r="C74" s="10">
        <v>-10000</v>
      </c>
      <c r="E74" s="18">
        <v>41365</v>
      </c>
      <c r="F74" s="10">
        <v>-10000</v>
      </c>
    </row>
    <row r="75" spans="2:6" ht="16.149999999999999" x14ac:dyDescent="0.45">
      <c r="B75" s="6">
        <v>41395</v>
      </c>
      <c r="C75" s="10">
        <v>-10000</v>
      </c>
      <c r="E75" s="6">
        <v>41395</v>
      </c>
      <c r="F75" s="10">
        <v>-10000</v>
      </c>
    </row>
    <row r="76" spans="2:6" ht="16.149999999999999" x14ac:dyDescent="0.45">
      <c r="B76" s="18">
        <v>41395</v>
      </c>
      <c r="C76" s="10">
        <v>-10000</v>
      </c>
      <c r="E76" s="18">
        <v>41395</v>
      </c>
      <c r="F76" s="10">
        <v>-10000</v>
      </c>
    </row>
    <row r="77" spans="2:6" ht="16.149999999999999" x14ac:dyDescent="0.45">
      <c r="B77" s="18">
        <v>41426</v>
      </c>
      <c r="C77" s="10">
        <v>-10000</v>
      </c>
      <c r="E77" s="18">
        <v>41426</v>
      </c>
      <c r="F77" s="10">
        <v>-10000</v>
      </c>
    </row>
    <row r="78" spans="2:6" ht="16.149999999999999" x14ac:dyDescent="0.45">
      <c r="B78" s="6">
        <v>41456</v>
      </c>
      <c r="C78" s="10">
        <v>-10000</v>
      </c>
      <c r="E78" s="6">
        <v>41456</v>
      </c>
      <c r="F78" s="10">
        <v>-10000</v>
      </c>
    </row>
    <row r="79" spans="2:6" ht="16.149999999999999" x14ac:dyDescent="0.45">
      <c r="B79" s="18">
        <v>41456</v>
      </c>
      <c r="C79" s="10">
        <v>-10000</v>
      </c>
      <c r="E79" s="18">
        <v>41456</v>
      </c>
      <c r="F79" s="10">
        <v>-10000</v>
      </c>
    </row>
    <row r="80" spans="2:6" ht="16.149999999999999" x14ac:dyDescent="0.45">
      <c r="B80" s="6">
        <v>41487</v>
      </c>
      <c r="C80" s="10">
        <v>-10000</v>
      </c>
      <c r="E80" s="6">
        <v>41487</v>
      </c>
      <c r="F80" s="10">
        <v>-10000</v>
      </c>
    </row>
    <row r="81" spans="2:6" ht="16.149999999999999" x14ac:dyDescent="0.45">
      <c r="B81" s="18">
        <v>41518</v>
      </c>
      <c r="C81" s="10">
        <v>-10000</v>
      </c>
      <c r="E81" s="18">
        <v>41518</v>
      </c>
      <c r="F81" s="10">
        <v>-10000</v>
      </c>
    </row>
    <row r="82" spans="2:6" ht="16.149999999999999" x14ac:dyDescent="0.45">
      <c r="B82" s="18">
        <v>41518</v>
      </c>
      <c r="C82" s="10">
        <v>-10000</v>
      </c>
      <c r="E82" s="18">
        <v>41518</v>
      </c>
      <c r="F82" s="10">
        <v>-10000</v>
      </c>
    </row>
    <row r="83" spans="2:6" ht="16.149999999999999" x14ac:dyDescent="0.45">
      <c r="B83" s="6">
        <v>41548</v>
      </c>
      <c r="C83" s="10">
        <v>-10000</v>
      </c>
      <c r="E83" s="6">
        <v>41548</v>
      </c>
      <c r="F83" s="10">
        <v>-10000</v>
      </c>
    </row>
    <row r="84" spans="2:6" ht="16.149999999999999" x14ac:dyDescent="0.45">
      <c r="B84" s="18">
        <v>41548</v>
      </c>
      <c r="C84" s="10">
        <v>-10000</v>
      </c>
      <c r="E84" s="18">
        <v>41548</v>
      </c>
      <c r="F84" s="10">
        <v>-10000</v>
      </c>
    </row>
    <row r="85" spans="2:6" ht="16.149999999999999" x14ac:dyDescent="0.45">
      <c r="B85" s="6">
        <v>41579</v>
      </c>
      <c r="C85" s="10">
        <v>-10000</v>
      </c>
      <c r="E85" s="6">
        <v>41579</v>
      </c>
      <c r="F85" s="10">
        <v>-10000</v>
      </c>
    </row>
    <row r="86" spans="2:6" ht="16.149999999999999" x14ac:dyDescent="0.45">
      <c r="B86" s="18">
        <v>41579</v>
      </c>
      <c r="C86" s="10">
        <v>-10000</v>
      </c>
      <c r="E86" s="18">
        <v>41579</v>
      </c>
      <c r="F86" s="10">
        <v>-10000</v>
      </c>
    </row>
    <row r="87" spans="2:6" ht="16.149999999999999" x14ac:dyDescent="0.45">
      <c r="B87" s="18">
        <v>41597</v>
      </c>
      <c r="C87" s="10">
        <v>-10000</v>
      </c>
      <c r="E87" s="18">
        <v>41597</v>
      </c>
      <c r="F87" s="10">
        <v>-10000</v>
      </c>
    </row>
    <row r="88" spans="2:6" ht="16.149999999999999" x14ac:dyDescent="0.45">
      <c r="B88" s="19">
        <v>41370</v>
      </c>
      <c r="C88" s="10">
        <v>11453.488372093023</v>
      </c>
      <c r="E88" s="19">
        <v>41370</v>
      </c>
      <c r="F88" s="10">
        <v>9571.2825753704656</v>
      </c>
    </row>
    <row r="89" spans="2:6" ht="16.149999999999999" x14ac:dyDescent="0.45">
      <c r="B89" s="19">
        <v>41395</v>
      </c>
      <c r="C89" s="10">
        <v>11025.641025641025</v>
      </c>
      <c r="E89" s="19">
        <v>41395</v>
      </c>
      <c r="F89" s="10">
        <v>10136.149764741216</v>
      </c>
    </row>
    <row r="90" spans="2:6" ht="16.149999999999999" x14ac:dyDescent="0.45">
      <c r="B90" s="19">
        <v>41395</v>
      </c>
      <c r="C90" s="10">
        <v>10420.560747663552</v>
      </c>
      <c r="E90" s="19">
        <v>41395</v>
      </c>
      <c r="F90" s="10">
        <v>9687.5155248646224</v>
      </c>
    </row>
    <row r="91" spans="2:6" ht="16.149999999999999" x14ac:dyDescent="0.45">
      <c r="B91" s="19">
        <v>41426</v>
      </c>
      <c r="C91" s="10">
        <v>8175.1824817518245</v>
      </c>
      <c r="E91" s="19">
        <v>41426</v>
      </c>
      <c r="F91" s="10">
        <v>9843.8157341186379</v>
      </c>
    </row>
    <row r="92" spans="2:6" ht="16.149999999999999" x14ac:dyDescent="0.45">
      <c r="B92" s="19">
        <v>41436</v>
      </c>
      <c r="C92" s="10">
        <v>11438.356164383562</v>
      </c>
      <c r="E92" s="19">
        <v>41436</v>
      </c>
      <c r="F92" s="10">
        <v>9519.318527532705</v>
      </c>
    </row>
    <row r="93" spans="2:6" ht="16.149999999999999" x14ac:dyDescent="0.45">
      <c r="B93" s="19">
        <v>41495</v>
      </c>
      <c r="C93" s="10">
        <v>11173.913043478262</v>
      </c>
      <c r="E93" s="19">
        <v>41495</v>
      </c>
      <c r="F93" s="10">
        <v>9209.925558312656</v>
      </c>
    </row>
    <row r="94" spans="2:6" ht="16.149999999999999" x14ac:dyDescent="0.45">
      <c r="B94" s="6">
        <v>41487</v>
      </c>
      <c r="C94" s="10">
        <v>6750</v>
      </c>
      <c r="E94" s="6">
        <v>41487</v>
      </c>
      <c r="F94" s="10">
        <v>9107.507089199542</v>
      </c>
    </row>
    <row r="95" spans="2:6" ht="16.149999999999999" x14ac:dyDescent="0.45">
      <c r="B95" s="19">
        <v>41579</v>
      </c>
      <c r="C95" s="10">
        <v>11791.044776119403</v>
      </c>
      <c r="E95" s="19">
        <v>41579</v>
      </c>
      <c r="F95" s="10">
        <v>10452.335123087832</v>
      </c>
    </row>
    <row r="96" spans="2:6" ht="16.149999999999999" x14ac:dyDescent="0.45">
      <c r="B96" s="19">
        <v>41594</v>
      </c>
      <c r="C96" s="10">
        <v>12571.428571428572</v>
      </c>
      <c r="E96" s="19">
        <v>41594</v>
      </c>
      <c r="F96" s="10">
        <v>10116.087065298972</v>
      </c>
    </row>
    <row r="97" spans="2:6" ht="16.149999999999999" x14ac:dyDescent="0.45">
      <c r="B97" s="19">
        <v>41609</v>
      </c>
      <c r="C97" s="10">
        <v>10741.839762611276</v>
      </c>
      <c r="E97" s="19">
        <v>41609</v>
      </c>
      <c r="F97" s="10">
        <v>10731.484767070511</v>
      </c>
    </row>
    <row r="98" spans="2:6" ht="16.149999999999999" x14ac:dyDescent="0.45">
      <c r="B98" s="19">
        <v>41616</v>
      </c>
      <c r="C98" s="10">
        <v>12030.30303030303</v>
      </c>
      <c r="E98" s="19">
        <v>41616</v>
      </c>
      <c r="F98" s="10">
        <v>10227.662178702571</v>
      </c>
    </row>
    <row r="99" spans="2:6" ht="16.149999999999999" x14ac:dyDescent="0.45">
      <c r="B99" s="6">
        <v>41640</v>
      </c>
      <c r="C99" s="10">
        <v>10526.315789473685</v>
      </c>
      <c r="E99" s="6">
        <v>41640</v>
      </c>
      <c r="F99" s="10">
        <v>10770.466321243523</v>
      </c>
    </row>
    <row r="100" spans="2:6" ht="16.149999999999999" x14ac:dyDescent="0.45">
      <c r="B100" s="19">
        <v>41730</v>
      </c>
      <c r="C100" s="10">
        <v>17166.666666666664</v>
      </c>
      <c r="E100" s="19">
        <v>41730</v>
      </c>
      <c r="F100" s="10">
        <v>13536.423841059604</v>
      </c>
    </row>
    <row r="101" spans="2:6" ht="16.149999999999999" x14ac:dyDescent="0.45">
      <c r="B101" s="19">
        <v>41730</v>
      </c>
      <c r="C101" s="10">
        <v>11753.554502369669</v>
      </c>
      <c r="E101" s="19">
        <v>41730</v>
      </c>
      <c r="F101" s="10">
        <v>12244.215522355858</v>
      </c>
    </row>
    <row r="102" spans="2:6" ht="16.149999999999999" x14ac:dyDescent="0.45">
      <c r="B102" s="6">
        <v>41760</v>
      </c>
      <c r="C102" s="10">
        <v>12470.588235294117</v>
      </c>
      <c r="E102" s="6">
        <v>41760</v>
      </c>
      <c r="F102" s="10">
        <v>12050.440232801075</v>
      </c>
    </row>
    <row r="103" spans="2:6" ht="16.149999999999999" x14ac:dyDescent="0.45">
      <c r="B103" s="19">
        <v>41809</v>
      </c>
      <c r="C103" s="10">
        <v>20093.457943925234</v>
      </c>
      <c r="E103" s="19">
        <v>41809</v>
      </c>
      <c r="F103" s="10">
        <v>12253.892215568862</v>
      </c>
    </row>
    <row r="104" spans="2:6" ht="16.149999999999999" x14ac:dyDescent="0.45">
      <c r="B104" s="6">
        <v>42036</v>
      </c>
      <c r="C104" s="10">
        <v>19361.702127659573</v>
      </c>
      <c r="E104" s="6">
        <v>42036</v>
      </c>
      <c r="F104" s="10">
        <v>14634.170854271355</v>
      </c>
    </row>
    <row r="105" spans="2:6" ht="16.149999999999999" x14ac:dyDescent="0.45">
      <c r="B105" s="6">
        <v>42597</v>
      </c>
      <c r="C105" s="10">
        <v>58400</v>
      </c>
      <c r="E105" s="6">
        <v>42597</v>
      </c>
      <c r="F105" s="10">
        <v>13619.995146809026</v>
      </c>
    </row>
    <row r="106" spans="2:6" ht="16.149999999999999" x14ac:dyDescent="0.45">
      <c r="B106" s="6">
        <v>43673</v>
      </c>
      <c r="C106" s="10">
        <v>18666.666666666668</v>
      </c>
      <c r="E106" s="6">
        <v>43673</v>
      </c>
      <c r="F106" s="10">
        <v>20304.956896551725</v>
      </c>
    </row>
    <row r="107" spans="2:6" ht="16.149999999999999" x14ac:dyDescent="0.45">
      <c r="B107" s="6">
        <v>43804</v>
      </c>
      <c r="C107" s="10">
        <v>135806.45161290321</v>
      </c>
      <c r="E107" s="6">
        <v>43804</v>
      </c>
      <c r="F107" s="10">
        <v>20385.192596298151</v>
      </c>
    </row>
    <row r="108" spans="2:6" ht="16.149999999999999" x14ac:dyDescent="0.45">
      <c r="B108" s="6">
        <v>43804</v>
      </c>
      <c r="C108" s="10">
        <v>30537.634408602153</v>
      </c>
      <c r="E108" s="6">
        <v>43804</v>
      </c>
      <c r="F108" s="10">
        <v>20071.914097133285</v>
      </c>
    </row>
    <row r="109" spans="2:6" x14ac:dyDescent="0.45">
      <c r="B109" s="8" t="s">
        <v>9</v>
      </c>
      <c r="C109" s="9">
        <f>XIRR(C67:C108,B67:B108)</f>
        <v>0.43118434548377993</v>
      </c>
      <c r="E109" s="8" t="s">
        <v>9</v>
      </c>
      <c r="F109" s="9">
        <f>XIRR(F67:F108,E67:E108)</f>
        <v>0.1307217299938202</v>
      </c>
    </row>
    <row r="110" spans="2:6" s="1" customFormat="1" x14ac:dyDescent="0.45">
      <c r="B110" s="3" t="s">
        <v>28</v>
      </c>
      <c r="C110" s="17">
        <v>1.1540999999999999</v>
      </c>
      <c r="E110" s="3" t="s">
        <v>28</v>
      </c>
      <c r="F110" s="17">
        <v>0.23080000000000001</v>
      </c>
    </row>
    <row r="111" spans="2:6" s="1" customFormat="1" x14ac:dyDescent="0.45">
      <c r="B111" s="3"/>
      <c r="C111" s="17"/>
      <c r="E111" s="3"/>
      <c r="F111" s="17"/>
    </row>
    <row r="113" spans="2:6" x14ac:dyDescent="0.45">
      <c r="B113" s="191" t="s">
        <v>13</v>
      </c>
      <c r="C113" s="192"/>
      <c r="E113" s="190" t="s">
        <v>22</v>
      </c>
      <c r="F113" s="190"/>
    </row>
    <row r="114" spans="2:6" ht="16.149999999999999" x14ac:dyDescent="0.45">
      <c r="B114" s="6">
        <v>41640</v>
      </c>
      <c r="C114" s="21">
        <v>-10000</v>
      </c>
      <c r="E114" s="6">
        <v>41640</v>
      </c>
      <c r="F114" s="21">
        <v>-10000</v>
      </c>
    </row>
    <row r="115" spans="2:6" ht="16.149999999999999" x14ac:dyDescent="0.45">
      <c r="B115" s="18">
        <v>41659</v>
      </c>
      <c r="C115" s="10">
        <v>-10000</v>
      </c>
      <c r="E115" s="18">
        <v>41659</v>
      </c>
      <c r="F115" s="10">
        <v>-10000</v>
      </c>
    </row>
    <row r="116" spans="2:6" ht="16.149999999999999" x14ac:dyDescent="0.45">
      <c r="B116" s="6">
        <v>41671</v>
      </c>
      <c r="C116" s="10">
        <v>-10000</v>
      </c>
      <c r="E116" s="6">
        <v>41671</v>
      </c>
      <c r="F116" s="10">
        <v>-10000</v>
      </c>
    </row>
    <row r="117" spans="2:6" ht="16.149999999999999" x14ac:dyDescent="0.45">
      <c r="B117" s="18">
        <v>41679</v>
      </c>
      <c r="C117" s="10">
        <v>-10000</v>
      </c>
      <c r="E117" s="18">
        <v>41679</v>
      </c>
      <c r="F117" s="10">
        <v>-10000</v>
      </c>
    </row>
    <row r="118" spans="2:6" ht="16.149999999999999" x14ac:dyDescent="0.45">
      <c r="B118" s="18">
        <v>41724</v>
      </c>
      <c r="C118" s="10">
        <v>-10000</v>
      </c>
      <c r="E118" s="18">
        <v>41724</v>
      </c>
      <c r="F118" s="10">
        <v>-10000</v>
      </c>
    </row>
    <row r="119" spans="2:6" ht="16.149999999999999" x14ac:dyDescent="0.45">
      <c r="B119" s="6">
        <v>41730</v>
      </c>
      <c r="C119" s="10">
        <v>-10000</v>
      </c>
      <c r="E119" s="6">
        <v>41730</v>
      </c>
      <c r="F119" s="10">
        <v>-10000</v>
      </c>
    </row>
    <row r="120" spans="2:6" ht="16.149999999999999" x14ac:dyDescent="0.45">
      <c r="B120" s="18">
        <v>41747</v>
      </c>
      <c r="C120" s="10">
        <v>-10000</v>
      </c>
      <c r="E120" s="18">
        <v>41747</v>
      </c>
      <c r="F120" s="10">
        <v>-10000</v>
      </c>
    </row>
    <row r="121" spans="2:6" ht="16.149999999999999" x14ac:dyDescent="0.45">
      <c r="B121" s="6">
        <v>41760</v>
      </c>
      <c r="C121" s="10">
        <v>-10000</v>
      </c>
      <c r="E121" s="6">
        <v>41760</v>
      </c>
      <c r="F121" s="10">
        <v>-10000</v>
      </c>
    </row>
    <row r="122" spans="2:6" ht="16.149999999999999" x14ac:dyDescent="0.45">
      <c r="B122" s="6">
        <v>41760</v>
      </c>
      <c r="C122" s="10">
        <v>-10000</v>
      </c>
      <c r="E122" s="6">
        <v>41760</v>
      </c>
      <c r="F122" s="10">
        <v>-10000</v>
      </c>
    </row>
    <row r="123" spans="2:6" ht="16.149999999999999" x14ac:dyDescent="0.45">
      <c r="B123" s="6">
        <v>41821</v>
      </c>
      <c r="C123" s="10">
        <v>-10000</v>
      </c>
      <c r="E123" s="6">
        <v>41821</v>
      </c>
      <c r="F123" s="10">
        <v>-10000</v>
      </c>
    </row>
    <row r="124" spans="2:6" ht="16.149999999999999" x14ac:dyDescent="0.45">
      <c r="B124" s="18">
        <v>41821</v>
      </c>
      <c r="C124" s="10">
        <v>-10000</v>
      </c>
      <c r="E124" s="18">
        <v>41821</v>
      </c>
      <c r="F124" s="10">
        <v>-10000</v>
      </c>
    </row>
    <row r="125" spans="2:6" ht="16.149999999999999" x14ac:dyDescent="0.45">
      <c r="B125" s="6">
        <v>41852</v>
      </c>
      <c r="C125" s="10">
        <v>-10000</v>
      </c>
      <c r="E125" s="6">
        <v>41852</v>
      </c>
      <c r="F125" s="10">
        <v>-10000</v>
      </c>
    </row>
    <row r="126" spans="2:6" ht="16.149999999999999" x14ac:dyDescent="0.45">
      <c r="B126" s="6">
        <v>41913</v>
      </c>
      <c r="C126" s="10">
        <v>-10000</v>
      </c>
      <c r="E126" s="6">
        <v>41913</v>
      </c>
      <c r="F126" s="10">
        <v>-10000</v>
      </c>
    </row>
    <row r="127" spans="2:6" ht="16.149999999999999" x14ac:dyDescent="0.45">
      <c r="B127" s="18">
        <v>41931</v>
      </c>
      <c r="C127" s="10">
        <v>-10000</v>
      </c>
      <c r="E127" s="18">
        <v>41931</v>
      </c>
      <c r="F127" s="10">
        <v>-10000</v>
      </c>
    </row>
    <row r="128" spans="2:6" ht="16.149999999999999" x14ac:dyDescent="0.45">
      <c r="B128" s="18">
        <v>41942</v>
      </c>
      <c r="C128" s="10">
        <v>-10000</v>
      </c>
      <c r="E128" s="18">
        <v>41942</v>
      </c>
      <c r="F128" s="10">
        <v>-10000</v>
      </c>
    </row>
    <row r="129" spans="2:6" ht="16.149999999999999" x14ac:dyDescent="0.45">
      <c r="B129" s="6">
        <v>41944</v>
      </c>
      <c r="C129" s="10">
        <v>-10000</v>
      </c>
      <c r="E129" s="6">
        <v>41944</v>
      </c>
      <c r="F129" s="10">
        <v>-10000</v>
      </c>
    </row>
    <row r="130" spans="2:6" ht="16.149999999999999" x14ac:dyDescent="0.45">
      <c r="B130" s="19">
        <v>41718</v>
      </c>
      <c r="C130" s="10">
        <v>10833.333333333334</v>
      </c>
      <c r="E130" s="19">
        <v>41718</v>
      </c>
      <c r="F130" s="10">
        <v>10378.335137170016</v>
      </c>
    </row>
    <row r="131" spans="2:6" ht="16.149999999999999" x14ac:dyDescent="0.45">
      <c r="B131" s="19">
        <v>41787</v>
      </c>
      <c r="C131" s="10">
        <v>12571.428571428572</v>
      </c>
      <c r="E131" s="19">
        <v>41787</v>
      </c>
      <c r="F131" s="10">
        <v>12037.254901960783</v>
      </c>
    </row>
    <row r="132" spans="2:6" ht="16.149999999999999" x14ac:dyDescent="0.45">
      <c r="B132" s="19">
        <v>41816</v>
      </c>
      <c r="C132" s="10">
        <v>10874.31693989071</v>
      </c>
      <c r="E132" s="19">
        <v>41816</v>
      </c>
      <c r="F132" s="10">
        <v>11029.080759881155</v>
      </c>
    </row>
    <row r="133" spans="2:6" ht="16.149999999999999" x14ac:dyDescent="0.45">
      <c r="B133" s="19">
        <v>41807</v>
      </c>
      <c r="C133" s="10">
        <v>12983.606557377048</v>
      </c>
      <c r="E133" s="19">
        <v>41807</v>
      </c>
      <c r="F133" s="10">
        <v>11370.461127199822</v>
      </c>
    </row>
    <row r="134" spans="2:6" ht="16.149999999999999" x14ac:dyDescent="0.45">
      <c r="B134" s="6">
        <v>41852</v>
      </c>
      <c r="C134" s="10">
        <v>30222.222222222223</v>
      </c>
      <c r="E134" s="6">
        <v>41852</v>
      </c>
      <c r="F134" s="10">
        <v>12411.279493573758</v>
      </c>
    </row>
    <row r="135" spans="2:6" ht="16.149999999999999" x14ac:dyDescent="0.45">
      <c r="B135" s="19">
        <v>41933</v>
      </c>
      <c r="C135" s="10">
        <v>9186.0465116279065</v>
      </c>
      <c r="E135" s="19">
        <v>41933</v>
      </c>
      <c r="F135" s="10">
        <v>10054.861899356792</v>
      </c>
    </row>
    <row r="136" spans="2:6" ht="16.149999999999999" x14ac:dyDescent="0.45">
      <c r="B136" s="6">
        <v>41944</v>
      </c>
      <c r="C136" s="10">
        <v>6296.2962962962965</v>
      </c>
      <c r="E136" s="6">
        <v>41944</v>
      </c>
      <c r="F136" s="10">
        <v>11023.776773432895</v>
      </c>
    </row>
    <row r="137" spans="2:6" ht="16.149999999999999" x14ac:dyDescent="0.45">
      <c r="B137" s="19">
        <v>42050</v>
      </c>
      <c r="C137" s="10">
        <v>11636.363636363638</v>
      </c>
      <c r="E137" s="19">
        <v>42050</v>
      </c>
      <c r="F137" s="10">
        <v>10455.752529964831</v>
      </c>
    </row>
    <row r="138" spans="2:6" ht="16.149999999999999" x14ac:dyDescent="0.45">
      <c r="B138" s="19">
        <v>42167</v>
      </c>
      <c r="C138" s="10">
        <v>12018.348623853211</v>
      </c>
      <c r="E138" s="19">
        <v>42167</v>
      </c>
      <c r="F138" s="10">
        <v>10356.247060667816</v>
      </c>
    </row>
    <row r="139" spans="2:6" ht="16.149999999999999" x14ac:dyDescent="0.45">
      <c r="B139" s="6">
        <v>42186</v>
      </c>
      <c r="C139" s="10">
        <v>12904.761904761905</v>
      </c>
      <c r="E139" s="6">
        <v>42186</v>
      </c>
      <c r="F139" s="10">
        <v>9862.7865961199295</v>
      </c>
    </row>
    <row r="140" spans="2:6" ht="16.149999999999999" x14ac:dyDescent="0.45">
      <c r="B140" s="6">
        <v>42583</v>
      </c>
      <c r="C140" s="10">
        <v>22957.74647887324</v>
      </c>
      <c r="E140" s="6">
        <v>42583</v>
      </c>
      <c r="F140" s="10">
        <v>12360.865724381625</v>
      </c>
    </row>
    <row r="141" spans="2:6" ht="16.149999999999999" x14ac:dyDescent="0.45">
      <c r="B141" s="6">
        <v>42583</v>
      </c>
      <c r="C141" s="10">
        <v>24597.701149425287</v>
      </c>
      <c r="E141" s="6">
        <v>42583</v>
      </c>
      <c r="F141" s="10">
        <v>10615.425350834057</v>
      </c>
    </row>
    <row r="142" spans="2:6" ht="16.149999999999999" x14ac:dyDescent="0.45">
      <c r="B142" s="6">
        <v>42856</v>
      </c>
      <c r="C142" s="10">
        <v>16911.111111111109</v>
      </c>
      <c r="E142" s="6">
        <v>42856</v>
      </c>
      <c r="F142" s="10">
        <v>11561.669829222012</v>
      </c>
    </row>
    <row r="143" spans="2:6" ht="16.149999999999999" x14ac:dyDescent="0.45">
      <c r="B143" s="6">
        <v>43070</v>
      </c>
      <c r="C143" s="10">
        <v>23882.352941176468</v>
      </c>
      <c r="E143" s="6">
        <v>43070</v>
      </c>
      <c r="F143" s="10">
        <v>13655.030800821354</v>
      </c>
    </row>
    <row r="144" spans="2:6" ht="16.149999999999999" x14ac:dyDescent="0.45">
      <c r="B144" s="6">
        <v>43344</v>
      </c>
      <c r="C144" s="10">
        <v>67761.904761904763</v>
      </c>
      <c r="E144" s="6">
        <v>43344</v>
      </c>
      <c r="F144" s="10">
        <v>18499.281953087604</v>
      </c>
    </row>
    <row r="145" spans="2:6" ht="16.149999999999999" x14ac:dyDescent="0.45">
      <c r="B145" s="6">
        <v>43804</v>
      </c>
      <c r="C145" s="10">
        <v>47636.363636363632</v>
      </c>
      <c r="E145" s="6">
        <v>43804</v>
      </c>
      <c r="F145" s="10">
        <v>16735.112936344969</v>
      </c>
    </row>
    <row r="146" spans="2:6" x14ac:dyDescent="0.45">
      <c r="B146" s="8" t="s">
        <v>9</v>
      </c>
      <c r="C146" s="9">
        <f>XIRR(C114:C145,B114:B145)</f>
        <v>0.50155897736549371</v>
      </c>
      <c r="E146" s="8" t="s">
        <v>9</v>
      </c>
      <c r="F146" s="9">
        <f>XIRR(F114:F145,E114:E145)</f>
        <v>0.12187693715095518</v>
      </c>
    </row>
    <row r="147" spans="2:6" s="1" customFormat="1" x14ac:dyDescent="0.45">
      <c r="B147" s="3" t="s">
        <v>28</v>
      </c>
      <c r="C147" s="17">
        <v>1.08</v>
      </c>
      <c r="E147" s="3" t="s">
        <v>28</v>
      </c>
      <c r="F147" s="17">
        <v>0.20250000000000001</v>
      </c>
    </row>
    <row r="148" spans="2:6" s="1" customFormat="1" x14ac:dyDescent="0.45">
      <c r="B148" s="3"/>
      <c r="C148" s="17"/>
      <c r="E148" s="3"/>
      <c r="F148" s="17"/>
    </row>
    <row r="150" spans="2:6" x14ac:dyDescent="0.45">
      <c r="B150" s="193" t="s">
        <v>14</v>
      </c>
      <c r="C150" s="194"/>
      <c r="E150" s="190" t="s">
        <v>23</v>
      </c>
      <c r="F150" s="190"/>
    </row>
    <row r="151" spans="2:6" ht="16.149999999999999" x14ac:dyDescent="0.45">
      <c r="B151" s="6">
        <v>42005</v>
      </c>
      <c r="C151" s="21">
        <v>-10000</v>
      </c>
      <c r="E151" s="6">
        <v>42005</v>
      </c>
      <c r="F151" s="21">
        <v>-10000</v>
      </c>
    </row>
    <row r="152" spans="2:6" ht="16.149999999999999" x14ac:dyDescent="0.45">
      <c r="B152" s="18">
        <v>42005</v>
      </c>
      <c r="C152" s="10">
        <v>-10000</v>
      </c>
      <c r="E152" s="18">
        <v>42005</v>
      </c>
      <c r="F152" s="10">
        <v>-10000</v>
      </c>
    </row>
    <row r="153" spans="2:6" ht="16.149999999999999" x14ac:dyDescent="0.45">
      <c r="B153" s="6">
        <v>42036</v>
      </c>
      <c r="C153" s="10">
        <v>-10000</v>
      </c>
      <c r="E153" s="6">
        <v>42036</v>
      </c>
      <c r="F153" s="10">
        <v>-10000</v>
      </c>
    </row>
    <row r="154" spans="2:6" ht="16.149999999999999" x14ac:dyDescent="0.45">
      <c r="B154" s="6">
        <v>42095</v>
      </c>
      <c r="C154" s="10">
        <v>-10000</v>
      </c>
      <c r="E154" s="6">
        <v>42095</v>
      </c>
      <c r="F154" s="10">
        <v>-10000</v>
      </c>
    </row>
    <row r="155" spans="2:6" ht="16.149999999999999" x14ac:dyDescent="0.45">
      <c r="B155" s="6">
        <v>42156</v>
      </c>
      <c r="C155" s="10">
        <v>-10000</v>
      </c>
      <c r="E155" s="6">
        <v>42156</v>
      </c>
      <c r="F155" s="10">
        <v>-10000</v>
      </c>
    </row>
    <row r="156" spans="2:6" ht="16.149999999999999" x14ac:dyDescent="0.45">
      <c r="B156" s="18">
        <v>42156</v>
      </c>
      <c r="C156" s="10">
        <v>-10000</v>
      </c>
      <c r="E156" s="18">
        <v>42156</v>
      </c>
      <c r="F156" s="10">
        <v>-10000</v>
      </c>
    </row>
    <row r="157" spans="2:6" ht="16.149999999999999" x14ac:dyDescent="0.45">
      <c r="B157" s="6">
        <v>42186</v>
      </c>
      <c r="C157" s="10">
        <v>-10000</v>
      </c>
      <c r="E157" s="6">
        <v>42186</v>
      </c>
      <c r="F157" s="10">
        <v>-10000</v>
      </c>
    </row>
    <row r="158" spans="2:6" ht="16.149999999999999" x14ac:dyDescent="0.45">
      <c r="B158" s="18">
        <v>42211</v>
      </c>
      <c r="C158" s="10">
        <v>-10000</v>
      </c>
      <c r="E158" s="18">
        <v>42211</v>
      </c>
      <c r="F158" s="10">
        <v>-10000</v>
      </c>
    </row>
    <row r="159" spans="2:6" ht="16.149999999999999" x14ac:dyDescent="0.45">
      <c r="B159" s="6">
        <v>42248</v>
      </c>
      <c r="C159" s="10">
        <v>-10000</v>
      </c>
      <c r="E159" s="6">
        <v>42248</v>
      </c>
      <c r="F159" s="10">
        <v>-10000</v>
      </c>
    </row>
    <row r="160" spans="2:6" ht="16.149999999999999" x14ac:dyDescent="0.45">
      <c r="B160" s="6">
        <v>42309</v>
      </c>
      <c r="C160" s="10">
        <v>-10000</v>
      </c>
      <c r="E160" s="6">
        <v>42309</v>
      </c>
      <c r="F160" s="10">
        <v>-10000</v>
      </c>
    </row>
    <row r="161" spans="2:6" ht="16.149999999999999" x14ac:dyDescent="0.45">
      <c r="B161" s="19">
        <v>42121</v>
      </c>
      <c r="C161" s="10">
        <v>14516.129032258064</v>
      </c>
      <c r="E161" s="19">
        <v>42121</v>
      </c>
      <c r="F161" s="10">
        <v>9880.0305376813176</v>
      </c>
    </row>
    <row r="162" spans="2:6" ht="16.149999999999999" x14ac:dyDescent="0.45">
      <c r="B162" s="6">
        <v>42125</v>
      </c>
      <c r="C162" s="10">
        <v>10909.090909090908</v>
      </c>
      <c r="E162" s="6">
        <v>42125</v>
      </c>
      <c r="F162" s="10">
        <v>9521.946829133205</v>
      </c>
    </row>
    <row r="163" spans="2:6" ht="16.149999999999999" x14ac:dyDescent="0.45">
      <c r="B163" s="6">
        <v>42339</v>
      </c>
      <c r="C163" s="10">
        <v>26181.818181818184</v>
      </c>
      <c r="E163" s="6">
        <v>42339</v>
      </c>
      <c r="F163" s="10">
        <v>8954.0350877192977</v>
      </c>
    </row>
    <row r="164" spans="2:6" ht="16.149999999999999" x14ac:dyDescent="0.45">
      <c r="B164" s="6">
        <v>42370</v>
      </c>
      <c r="C164" s="10">
        <v>13460</v>
      </c>
      <c r="E164" s="6">
        <v>42370</v>
      </c>
      <c r="F164" s="10">
        <v>8558.2790360947347</v>
      </c>
    </row>
    <row r="165" spans="2:6" ht="16.149999999999999" x14ac:dyDescent="0.45">
      <c r="B165" s="19">
        <v>42522</v>
      </c>
      <c r="C165" s="10">
        <v>11745.562130177515</v>
      </c>
      <c r="E165" s="19">
        <v>42522</v>
      </c>
      <c r="F165" s="10">
        <v>9582.7943078913322</v>
      </c>
    </row>
    <row r="166" spans="2:6" ht="16.149999999999999" x14ac:dyDescent="0.45">
      <c r="B166" s="19">
        <v>42639</v>
      </c>
      <c r="C166" s="10">
        <v>8888.8888888888887</v>
      </c>
      <c r="E166" s="19">
        <v>42639</v>
      </c>
      <c r="F166" s="10">
        <v>9656.0187820147985</v>
      </c>
    </row>
    <row r="167" spans="2:6" ht="16.149999999999999" x14ac:dyDescent="0.45">
      <c r="B167" s="6">
        <v>42675</v>
      </c>
      <c r="C167" s="10">
        <v>12897.959183673469</v>
      </c>
      <c r="E167" s="6">
        <v>42675</v>
      </c>
      <c r="F167" s="10">
        <v>10228.460276898433</v>
      </c>
    </row>
    <row r="168" spans="2:6" ht="16.149999999999999" x14ac:dyDescent="0.45">
      <c r="B168" s="6">
        <v>42856</v>
      </c>
      <c r="C168" s="10">
        <v>15254.237288135595</v>
      </c>
      <c r="E168" s="6">
        <v>42856</v>
      </c>
      <c r="F168" s="10">
        <v>11368.960192821904</v>
      </c>
    </row>
    <row r="169" spans="2:6" ht="16.149999999999999" x14ac:dyDescent="0.45">
      <c r="B169" s="6">
        <v>42917</v>
      </c>
      <c r="C169" s="10">
        <v>9814.8148148148157</v>
      </c>
      <c r="E169" s="6">
        <v>42917</v>
      </c>
      <c r="F169" s="10">
        <v>11342.016471356528</v>
      </c>
    </row>
    <row r="170" spans="2:6" ht="16.149999999999999" x14ac:dyDescent="0.45">
      <c r="B170" s="6">
        <v>43631</v>
      </c>
      <c r="C170" s="10">
        <v>9139.7849462365593</v>
      </c>
      <c r="E170" s="6">
        <v>43631</v>
      </c>
      <c r="F170" s="10">
        <v>14874.637107416203</v>
      </c>
    </row>
    <row r="171" spans="2:6" x14ac:dyDescent="0.45">
      <c r="B171" s="8" t="s">
        <v>9</v>
      </c>
      <c r="C171" s="9">
        <f>XIRR(C151:C170,B151:B170)</f>
        <v>0.32018694281578075</v>
      </c>
      <c r="E171" s="8" t="s">
        <v>9</v>
      </c>
      <c r="F171" s="9">
        <f>XIRR(F151:F170,E151:E170)</f>
        <v>2.6883134245872499E-2</v>
      </c>
    </row>
    <row r="172" spans="2:6" s="1" customFormat="1" x14ac:dyDescent="0.45">
      <c r="B172" s="3" t="s">
        <v>28</v>
      </c>
      <c r="C172" s="17">
        <v>0.3281</v>
      </c>
      <c r="E172" s="3" t="s">
        <v>28</v>
      </c>
      <c r="F172" s="17">
        <v>3.9699999999999999E-2</v>
      </c>
    </row>
    <row r="173" spans="2:6" s="1" customFormat="1" x14ac:dyDescent="0.45">
      <c r="B173" s="3"/>
      <c r="C173" s="17"/>
      <c r="E173" s="3"/>
      <c r="F173" s="17"/>
    </row>
    <row r="174" spans="2:6" s="1" customFormat="1" x14ac:dyDescent="0.45">
      <c r="B174" s="3"/>
      <c r="C174" s="17"/>
      <c r="E174" s="3"/>
      <c r="F174" s="17"/>
    </row>
    <row r="176" spans="2:6" x14ac:dyDescent="0.45">
      <c r="B176" s="193" t="s">
        <v>15</v>
      </c>
      <c r="C176" s="194"/>
      <c r="E176" s="190" t="s">
        <v>24</v>
      </c>
      <c r="F176" s="190"/>
    </row>
    <row r="177" spans="2:6" ht="16.149999999999999" x14ac:dyDescent="0.45">
      <c r="B177" s="6">
        <v>42370</v>
      </c>
      <c r="C177" s="21">
        <v>-10000</v>
      </c>
      <c r="E177" s="6">
        <v>42370</v>
      </c>
      <c r="F177" s="21">
        <v>-10000</v>
      </c>
    </row>
    <row r="178" spans="2:6" ht="16.149999999999999" x14ac:dyDescent="0.45">
      <c r="B178" s="18">
        <v>42381</v>
      </c>
      <c r="C178" s="10">
        <v>-10000</v>
      </c>
      <c r="E178" s="18">
        <v>42381</v>
      </c>
      <c r="F178" s="10">
        <v>-10000</v>
      </c>
    </row>
    <row r="179" spans="2:6" ht="16.149999999999999" x14ac:dyDescent="0.45">
      <c r="B179" s="6">
        <v>42430</v>
      </c>
      <c r="C179" s="10">
        <v>-10000</v>
      </c>
      <c r="E179" s="6">
        <v>42430</v>
      </c>
      <c r="F179" s="10">
        <v>-10000</v>
      </c>
    </row>
    <row r="180" spans="2:6" ht="16.149999999999999" x14ac:dyDescent="0.45">
      <c r="B180" s="6">
        <v>42491</v>
      </c>
      <c r="C180" s="10">
        <v>-10000</v>
      </c>
      <c r="E180" s="6">
        <v>42491</v>
      </c>
      <c r="F180" s="10">
        <v>-10000</v>
      </c>
    </row>
    <row r="181" spans="2:6" ht="16.149999999999999" x14ac:dyDescent="0.45">
      <c r="B181" s="18">
        <v>42502</v>
      </c>
      <c r="C181" s="10">
        <v>-10000</v>
      </c>
      <c r="E181" s="18">
        <v>42502</v>
      </c>
      <c r="F181" s="10">
        <v>-10000</v>
      </c>
    </row>
    <row r="182" spans="2:6" ht="16.149999999999999" x14ac:dyDescent="0.45">
      <c r="B182" s="6">
        <v>42552</v>
      </c>
      <c r="C182" s="10">
        <v>-10000</v>
      </c>
      <c r="E182" s="6">
        <v>42552</v>
      </c>
      <c r="F182" s="10">
        <v>-10000</v>
      </c>
    </row>
    <row r="183" spans="2:6" ht="16.149999999999999" x14ac:dyDescent="0.45">
      <c r="B183" s="18">
        <v>42589</v>
      </c>
      <c r="C183" s="10">
        <v>-10000</v>
      </c>
      <c r="E183" s="18">
        <v>42589</v>
      </c>
      <c r="F183" s="10">
        <v>-10000</v>
      </c>
    </row>
    <row r="184" spans="2:6" ht="16.149999999999999" x14ac:dyDescent="0.45">
      <c r="B184" s="6">
        <v>42614</v>
      </c>
      <c r="C184" s="10">
        <v>-10000</v>
      </c>
      <c r="E184" s="6">
        <v>42614</v>
      </c>
      <c r="F184" s="10">
        <v>-10000</v>
      </c>
    </row>
    <row r="185" spans="2:6" ht="16.149999999999999" x14ac:dyDescent="0.45">
      <c r="B185" s="18">
        <v>42655</v>
      </c>
      <c r="C185" s="10">
        <v>-10000</v>
      </c>
      <c r="E185" s="18">
        <v>42655</v>
      </c>
      <c r="F185" s="10">
        <v>-10000</v>
      </c>
    </row>
    <row r="186" spans="2:6" ht="16.149999999999999" x14ac:dyDescent="0.45">
      <c r="B186" s="6">
        <v>42675</v>
      </c>
      <c r="C186" s="10">
        <v>-10000</v>
      </c>
      <c r="E186" s="6">
        <v>42675</v>
      </c>
      <c r="F186" s="10">
        <v>-10000</v>
      </c>
    </row>
    <row r="187" spans="2:6" ht="16.149999999999999" x14ac:dyDescent="0.45">
      <c r="B187" s="20">
        <v>42605</v>
      </c>
      <c r="C187" s="10">
        <v>11698.113207547169</v>
      </c>
      <c r="E187" s="20">
        <v>42605</v>
      </c>
      <c r="F187" s="10">
        <v>10853.043815432338</v>
      </c>
    </row>
    <row r="188" spans="2:6" ht="16.149999999999999" x14ac:dyDescent="0.45">
      <c r="B188" s="6">
        <v>42675</v>
      </c>
      <c r="C188" s="10">
        <v>9132.9479768786114</v>
      </c>
      <c r="E188" s="6">
        <v>42675</v>
      </c>
      <c r="F188" s="10">
        <v>9965.5753040224499</v>
      </c>
    </row>
    <row r="189" spans="2:6" ht="16.149999999999999" x14ac:dyDescent="0.45">
      <c r="B189" s="20">
        <v>42767</v>
      </c>
      <c r="C189" s="10">
        <v>12605.042016806723</v>
      </c>
      <c r="E189" s="20">
        <v>42767</v>
      </c>
      <c r="F189" s="10">
        <v>10022.793646271102</v>
      </c>
    </row>
    <row r="190" spans="2:6" ht="16.149999999999999" x14ac:dyDescent="0.45">
      <c r="B190" s="20">
        <v>42767</v>
      </c>
      <c r="C190" s="10">
        <v>10822.510822510822</v>
      </c>
      <c r="E190" s="20">
        <v>42767</v>
      </c>
      <c r="F190" s="10">
        <v>10021.365999572679</v>
      </c>
    </row>
    <row r="191" spans="2:6" ht="16.149999999999999" x14ac:dyDescent="0.45">
      <c r="B191" s="6">
        <v>42767</v>
      </c>
      <c r="C191" s="10">
        <v>16619.31818181818</v>
      </c>
      <c r="E191" s="6">
        <v>42767</v>
      </c>
      <c r="F191" s="10">
        <v>10121.929288206307</v>
      </c>
    </row>
    <row r="192" spans="2:6" ht="16.149999999999999" x14ac:dyDescent="0.45">
      <c r="B192" s="6">
        <v>42887</v>
      </c>
      <c r="C192" s="10">
        <v>30000</v>
      </c>
      <c r="E192" s="6">
        <v>42887</v>
      </c>
      <c r="F192" s="10">
        <v>12281.895119829154</v>
      </c>
    </row>
    <row r="193" spans="2:6" ht="16.149999999999999" x14ac:dyDescent="0.45">
      <c r="B193" s="6">
        <v>43070</v>
      </c>
      <c r="C193" s="10">
        <v>25166.666666666664</v>
      </c>
      <c r="E193" s="6">
        <v>43070</v>
      </c>
      <c r="F193" s="10">
        <v>12634.898920808633</v>
      </c>
    </row>
    <row r="194" spans="2:6" ht="16.149999999999999" x14ac:dyDescent="0.45">
      <c r="B194" s="6">
        <v>43525</v>
      </c>
      <c r="C194" s="10">
        <v>8076.9230769230771</v>
      </c>
      <c r="E194" s="6">
        <v>43525</v>
      </c>
      <c r="F194" s="10">
        <v>12579.880005581135</v>
      </c>
    </row>
    <row r="195" spans="2:6" ht="16.149999999999999" x14ac:dyDescent="0.45">
      <c r="B195" s="20">
        <v>43804</v>
      </c>
      <c r="C195" s="10">
        <v>1101.4492753623188</v>
      </c>
      <c r="E195" s="20">
        <v>43804</v>
      </c>
      <c r="F195" s="10">
        <v>16521.756745806659</v>
      </c>
    </row>
    <row r="196" spans="2:6" ht="16.149999999999999" x14ac:dyDescent="0.45">
      <c r="B196" s="6">
        <v>43804</v>
      </c>
      <c r="C196" s="10">
        <v>5535.7142857142862</v>
      </c>
      <c r="E196" s="6">
        <v>43804</v>
      </c>
      <c r="F196" s="10">
        <v>16676.215419872318</v>
      </c>
    </row>
    <row r="197" spans="2:6" x14ac:dyDescent="0.45">
      <c r="B197" s="8" t="s">
        <v>9</v>
      </c>
      <c r="C197" s="9">
        <f>XIRR(C177:C196,B177:B196)</f>
        <v>0.2921494781970978</v>
      </c>
      <c r="E197" s="8" t="s">
        <v>9</v>
      </c>
      <c r="F197" s="9">
        <f>XIRR(F177:F196,E177:E196)</f>
        <v>0.12905179858207699</v>
      </c>
    </row>
    <row r="198" spans="2:6" s="1" customFormat="1" x14ac:dyDescent="0.45">
      <c r="B198" s="3" t="s">
        <v>28</v>
      </c>
      <c r="C198" s="17">
        <v>0.30759999999999998</v>
      </c>
      <c r="E198" s="3" t="s">
        <v>28</v>
      </c>
      <c r="F198" s="17">
        <v>0.21679999999999999</v>
      </c>
    </row>
    <row r="199" spans="2:6" s="1" customFormat="1" x14ac:dyDescent="0.45">
      <c r="B199" s="3"/>
      <c r="C199" s="17"/>
      <c r="E199" s="3"/>
      <c r="F199" s="17"/>
    </row>
    <row r="201" spans="2:6" x14ac:dyDescent="0.45">
      <c r="B201" s="193" t="s">
        <v>16</v>
      </c>
      <c r="C201" s="194"/>
      <c r="E201" s="190" t="s">
        <v>25</v>
      </c>
      <c r="F201" s="190"/>
    </row>
    <row r="202" spans="2:6" ht="16.149999999999999" x14ac:dyDescent="0.45">
      <c r="B202" s="6">
        <v>42736</v>
      </c>
      <c r="C202" s="21">
        <v>-10000</v>
      </c>
      <c r="E202" s="6">
        <v>42736</v>
      </c>
      <c r="F202" s="21">
        <v>-10000</v>
      </c>
    </row>
    <row r="203" spans="2:6" ht="16.149999999999999" x14ac:dyDescent="0.45">
      <c r="B203" s="18">
        <v>42745</v>
      </c>
      <c r="C203" s="10">
        <v>-10000</v>
      </c>
      <c r="E203" s="18">
        <v>42745</v>
      </c>
      <c r="F203" s="10">
        <v>-10000</v>
      </c>
    </row>
    <row r="204" spans="2:6" ht="16.149999999999999" x14ac:dyDescent="0.45">
      <c r="B204" s="18">
        <v>42768</v>
      </c>
      <c r="C204" s="10">
        <v>-10000</v>
      </c>
      <c r="E204" s="18">
        <v>42768</v>
      </c>
      <c r="F204" s="10">
        <v>-10000</v>
      </c>
    </row>
    <row r="205" spans="2:6" ht="16.149999999999999" x14ac:dyDescent="0.45">
      <c r="B205" s="18">
        <v>42793</v>
      </c>
      <c r="C205" s="10">
        <v>-10000</v>
      </c>
      <c r="E205" s="18">
        <v>42793</v>
      </c>
      <c r="F205" s="10">
        <v>-10000</v>
      </c>
    </row>
    <row r="206" spans="2:6" ht="16.149999999999999" x14ac:dyDescent="0.45">
      <c r="B206" s="6">
        <v>42795</v>
      </c>
      <c r="C206" s="10">
        <v>-10000</v>
      </c>
      <c r="E206" s="6">
        <v>42795</v>
      </c>
      <c r="F206" s="10">
        <v>-10000</v>
      </c>
    </row>
    <row r="207" spans="2:6" ht="16.149999999999999" x14ac:dyDescent="0.45">
      <c r="B207" s="18">
        <v>42830</v>
      </c>
      <c r="C207" s="10">
        <v>-10000</v>
      </c>
      <c r="E207" s="18">
        <v>42830</v>
      </c>
      <c r="F207" s="10">
        <v>-10000</v>
      </c>
    </row>
    <row r="208" spans="2:6" ht="16.149999999999999" x14ac:dyDescent="0.45">
      <c r="B208" s="6">
        <v>42856</v>
      </c>
      <c r="C208" s="10">
        <v>-10000</v>
      </c>
      <c r="E208" s="6">
        <v>42856</v>
      </c>
      <c r="F208" s="10">
        <v>-10000</v>
      </c>
    </row>
    <row r="209" spans="2:6" ht="16.149999999999999" x14ac:dyDescent="0.45">
      <c r="B209" s="18">
        <v>42916</v>
      </c>
      <c r="C209" s="10">
        <v>-10000</v>
      </c>
      <c r="E209" s="18">
        <v>42916</v>
      </c>
      <c r="F209" s="10">
        <v>-10000</v>
      </c>
    </row>
    <row r="210" spans="2:6" ht="16.149999999999999" x14ac:dyDescent="0.45">
      <c r="B210" s="6">
        <v>42917</v>
      </c>
      <c r="C210" s="10">
        <v>-10000</v>
      </c>
      <c r="E210" s="6">
        <v>42917</v>
      </c>
      <c r="F210" s="10">
        <v>-10000</v>
      </c>
    </row>
    <row r="211" spans="2:6" ht="16.149999999999999" x14ac:dyDescent="0.45">
      <c r="B211" s="18">
        <v>42937</v>
      </c>
      <c r="C211" s="10">
        <v>-10000</v>
      </c>
      <c r="E211" s="18">
        <v>42937</v>
      </c>
      <c r="F211" s="10">
        <v>-10000</v>
      </c>
    </row>
    <row r="212" spans="2:6" ht="16.149999999999999" x14ac:dyDescent="0.45">
      <c r="B212" s="18">
        <v>42969</v>
      </c>
      <c r="C212" s="10">
        <v>-10000</v>
      </c>
      <c r="E212" s="18">
        <v>42969</v>
      </c>
      <c r="F212" s="10">
        <v>-10000</v>
      </c>
    </row>
    <row r="213" spans="2:6" ht="16.149999999999999" x14ac:dyDescent="0.45">
      <c r="B213" s="6">
        <v>42979</v>
      </c>
      <c r="C213" s="10">
        <v>-10000</v>
      </c>
      <c r="E213" s="6">
        <v>42979</v>
      </c>
      <c r="F213" s="10">
        <v>-10000</v>
      </c>
    </row>
    <row r="214" spans="2:6" ht="16.149999999999999" x14ac:dyDescent="0.45">
      <c r="B214" s="6">
        <v>43040</v>
      </c>
      <c r="C214" s="10">
        <v>-10000</v>
      </c>
      <c r="E214" s="6">
        <v>43040</v>
      </c>
      <c r="F214" s="10">
        <v>-10000</v>
      </c>
    </row>
    <row r="215" spans="2:6" ht="16.149999999999999" x14ac:dyDescent="0.45">
      <c r="B215" s="18">
        <v>43043</v>
      </c>
      <c r="C215" s="10">
        <v>-10000</v>
      </c>
      <c r="E215" s="18">
        <v>43043</v>
      </c>
      <c r="F215" s="10">
        <v>-10000</v>
      </c>
    </row>
    <row r="216" spans="2:6" ht="16.149999999999999" x14ac:dyDescent="0.45">
      <c r="B216" s="20">
        <v>42826</v>
      </c>
      <c r="C216" s="10">
        <v>10847.457627118645</v>
      </c>
      <c r="E216" s="20">
        <v>42826</v>
      </c>
      <c r="F216" s="10">
        <v>11011.561768095469</v>
      </c>
    </row>
    <row r="217" spans="2:6" ht="16.149999999999999" x14ac:dyDescent="0.45">
      <c r="B217" s="20">
        <v>42885</v>
      </c>
      <c r="C217" s="10">
        <v>11258.86524822695</v>
      </c>
      <c r="E217" s="20">
        <v>42885</v>
      </c>
      <c r="F217" s="10">
        <v>11092.255367391766</v>
      </c>
    </row>
    <row r="218" spans="2:6" ht="16.149999999999999" x14ac:dyDescent="0.45">
      <c r="B218" s="20">
        <v>42892</v>
      </c>
      <c r="C218" s="10">
        <v>11450.381679389313</v>
      </c>
      <c r="E218" s="20">
        <v>42892</v>
      </c>
      <c r="F218" s="10">
        <v>10778.842149104539</v>
      </c>
    </row>
    <row r="219" spans="2:6" ht="16.149999999999999" x14ac:dyDescent="0.45">
      <c r="B219" s="20">
        <v>42925</v>
      </c>
      <c r="C219" s="10">
        <v>11104.582843713279</v>
      </c>
      <c r="E219" s="20">
        <v>42925</v>
      </c>
      <c r="F219" s="10">
        <v>10462.400747314339</v>
      </c>
    </row>
    <row r="220" spans="2:6" ht="16.149999999999999" x14ac:dyDescent="0.45">
      <c r="B220" s="20">
        <v>43029</v>
      </c>
      <c r="C220" s="10">
        <v>9801.5122873345936</v>
      </c>
      <c r="E220" s="20">
        <v>43029</v>
      </c>
      <c r="F220" s="10">
        <v>10475.081659713464</v>
      </c>
    </row>
    <row r="221" spans="2:6" ht="16.149999999999999" x14ac:dyDescent="0.45">
      <c r="B221" s="20">
        <v>43094</v>
      </c>
      <c r="C221" s="10">
        <v>11184.265734265735</v>
      </c>
      <c r="E221" s="20">
        <v>43094</v>
      </c>
      <c r="F221" s="10">
        <v>10596.646788847607</v>
      </c>
    </row>
    <row r="222" spans="2:6" ht="16.149999999999999" x14ac:dyDescent="0.45">
      <c r="B222" s="20">
        <v>43094</v>
      </c>
      <c r="C222" s="10">
        <v>12242.873432155075</v>
      </c>
      <c r="E222" s="20">
        <v>43094</v>
      </c>
      <c r="F222" s="10">
        <v>10846.222676722486</v>
      </c>
    </row>
    <row r="223" spans="2:6" ht="16.149999999999999" x14ac:dyDescent="0.45">
      <c r="B223" s="20">
        <v>43128</v>
      </c>
      <c r="C223" s="10">
        <v>14666.666666666668</v>
      </c>
      <c r="E223" s="20">
        <v>43128</v>
      </c>
      <c r="F223" s="10">
        <v>10702.092919697194</v>
      </c>
    </row>
    <row r="224" spans="2:6" ht="16.149999999999999" x14ac:dyDescent="0.45">
      <c r="B224" s="6">
        <v>43128</v>
      </c>
      <c r="C224" s="10">
        <v>15500</v>
      </c>
      <c r="E224" s="6">
        <v>43128</v>
      </c>
      <c r="F224" s="10">
        <v>10913.56604014832</v>
      </c>
    </row>
    <row r="225" spans="2:6" ht="16.149999999999999" x14ac:dyDescent="0.45">
      <c r="B225" s="6">
        <v>43330</v>
      </c>
      <c r="C225" s="10">
        <v>11167.400881057269</v>
      </c>
      <c r="E225" s="6">
        <v>43330</v>
      </c>
      <c r="F225" s="10">
        <v>13695.683557095423</v>
      </c>
    </row>
    <row r="226" spans="2:6" ht="16.149999999999999" x14ac:dyDescent="0.45">
      <c r="B226" s="6">
        <v>43435</v>
      </c>
      <c r="C226" s="10">
        <v>12808.219178082192</v>
      </c>
      <c r="E226" s="6">
        <v>43435</v>
      </c>
      <c r="F226" s="10">
        <v>11559.770232147106</v>
      </c>
    </row>
    <row r="227" spans="2:6" ht="16.149999999999999" x14ac:dyDescent="0.45">
      <c r="B227" s="6">
        <v>43692</v>
      </c>
      <c r="C227" s="10">
        <v>3532.608695652174</v>
      </c>
      <c r="E227" s="6">
        <v>43692</v>
      </c>
      <c r="F227" s="10">
        <v>11078.416817601472</v>
      </c>
    </row>
    <row r="228" spans="2:6" ht="16.149999999999999" x14ac:dyDescent="0.45">
      <c r="B228" s="6">
        <v>43804</v>
      </c>
      <c r="C228" s="10">
        <v>15625</v>
      </c>
      <c r="E228" s="6">
        <v>43804</v>
      </c>
      <c r="F228" s="10">
        <v>13133.298955781875</v>
      </c>
    </row>
    <row r="229" spans="2:6" ht="16.149999999999999" x14ac:dyDescent="0.45">
      <c r="B229" s="6">
        <v>43804</v>
      </c>
      <c r="C229" s="10">
        <v>15809.523809523809</v>
      </c>
      <c r="E229" s="6">
        <v>43804</v>
      </c>
      <c r="F229" s="10">
        <v>12722.844921789629</v>
      </c>
    </row>
    <row r="230" spans="2:6" x14ac:dyDescent="0.45">
      <c r="B230" s="8" t="s">
        <v>9</v>
      </c>
      <c r="C230" s="9">
        <f>XIRR(C202:C229,B202:B229)</f>
        <v>0.22144297957420347</v>
      </c>
      <c r="E230" s="8" t="s">
        <v>9</v>
      </c>
      <c r="F230" s="9">
        <f>XIRR(F202:F229,E202:E229)</f>
        <v>0.14707278609275823</v>
      </c>
    </row>
    <row r="231" spans="2:6" s="1" customFormat="1" x14ac:dyDescent="0.45">
      <c r="B231" s="3" t="s">
        <v>28</v>
      </c>
      <c r="C231" s="17">
        <v>0.19289999999999999</v>
      </c>
      <c r="E231" s="3" t="s">
        <v>28</v>
      </c>
      <c r="F231" s="17">
        <v>0.13619999999999999</v>
      </c>
    </row>
    <row r="232" spans="2:6" s="1" customFormat="1" x14ac:dyDescent="0.45">
      <c r="B232" s="3"/>
      <c r="C232" s="17"/>
      <c r="E232" s="3"/>
      <c r="F232" s="17"/>
    </row>
    <row r="234" spans="2:6" x14ac:dyDescent="0.45">
      <c r="B234" s="193" t="s">
        <v>17</v>
      </c>
      <c r="C234" s="194"/>
      <c r="E234" s="190" t="s">
        <v>26</v>
      </c>
      <c r="F234" s="190"/>
    </row>
    <row r="235" spans="2:6" ht="16.149999999999999" x14ac:dyDescent="0.45">
      <c r="B235" s="6">
        <v>43101</v>
      </c>
      <c r="C235" s="21">
        <v>-10000</v>
      </c>
      <c r="E235" s="6">
        <v>43101</v>
      </c>
      <c r="F235" s="21">
        <v>-10000</v>
      </c>
    </row>
    <row r="236" spans="2:6" ht="16.149999999999999" x14ac:dyDescent="0.45">
      <c r="B236" s="18">
        <v>43109</v>
      </c>
      <c r="C236" s="10">
        <v>-10000</v>
      </c>
      <c r="E236" s="18">
        <v>43109</v>
      </c>
      <c r="F236" s="10">
        <v>-10000</v>
      </c>
    </row>
    <row r="237" spans="2:6" ht="16.149999999999999" x14ac:dyDescent="0.45">
      <c r="B237" s="18">
        <v>43144</v>
      </c>
      <c r="C237" s="10">
        <v>-10000</v>
      </c>
      <c r="E237" s="18">
        <v>43144</v>
      </c>
      <c r="F237" s="10">
        <v>-10000</v>
      </c>
    </row>
    <row r="238" spans="2:6" ht="16.149999999999999" x14ac:dyDescent="0.45">
      <c r="B238" s="6">
        <v>43160</v>
      </c>
      <c r="C238" s="10">
        <v>-10000</v>
      </c>
      <c r="E238" s="6">
        <v>43160</v>
      </c>
      <c r="F238" s="10">
        <v>-10000</v>
      </c>
    </row>
    <row r="239" spans="2:6" ht="16.149999999999999" x14ac:dyDescent="0.45">
      <c r="B239" s="18">
        <v>43197</v>
      </c>
      <c r="C239" s="10">
        <v>-10000</v>
      </c>
      <c r="E239" s="18">
        <v>43197</v>
      </c>
      <c r="F239" s="10">
        <v>-10000</v>
      </c>
    </row>
    <row r="240" spans="2:6" ht="16.149999999999999" x14ac:dyDescent="0.45">
      <c r="B240" s="18">
        <v>43208</v>
      </c>
      <c r="C240" s="10">
        <v>-10000</v>
      </c>
      <c r="E240" s="18">
        <v>43208</v>
      </c>
      <c r="F240" s="10">
        <v>-10000</v>
      </c>
    </row>
    <row r="241" spans="2:6" ht="16.149999999999999" x14ac:dyDescent="0.45">
      <c r="B241" s="6">
        <v>43221</v>
      </c>
      <c r="C241" s="10">
        <v>-10000</v>
      </c>
      <c r="E241" s="6">
        <v>43221</v>
      </c>
      <c r="F241" s="10">
        <v>-10000</v>
      </c>
    </row>
    <row r="242" spans="2:6" ht="16.149999999999999" x14ac:dyDescent="0.45">
      <c r="B242" s="18">
        <v>43233</v>
      </c>
      <c r="C242" s="10">
        <v>-10000</v>
      </c>
      <c r="E242" s="18">
        <v>43233</v>
      </c>
      <c r="F242" s="10">
        <v>-10000</v>
      </c>
    </row>
    <row r="243" spans="2:6" ht="16.149999999999999" x14ac:dyDescent="0.45">
      <c r="B243" s="18">
        <v>43264</v>
      </c>
      <c r="C243" s="10">
        <v>-10000</v>
      </c>
      <c r="E243" s="18">
        <v>43264</v>
      </c>
      <c r="F243" s="10">
        <v>-10000</v>
      </c>
    </row>
    <row r="244" spans="2:6" ht="16.149999999999999" x14ac:dyDescent="0.45">
      <c r="B244" s="6">
        <v>43282</v>
      </c>
      <c r="C244" s="10">
        <v>-10000</v>
      </c>
      <c r="E244" s="6">
        <v>43282</v>
      </c>
      <c r="F244" s="10">
        <v>-10000</v>
      </c>
    </row>
    <row r="245" spans="2:6" ht="16.149999999999999" x14ac:dyDescent="0.45">
      <c r="B245" s="18">
        <v>43341</v>
      </c>
      <c r="C245" s="10">
        <v>-10000</v>
      </c>
      <c r="E245" s="18">
        <v>43341</v>
      </c>
      <c r="F245" s="10">
        <v>-10000</v>
      </c>
    </row>
    <row r="246" spans="2:6" ht="16.149999999999999" x14ac:dyDescent="0.45">
      <c r="B246" s="6">
        <v>43344</v>
      </c>
      <c r="C246" s="10">
        <v>-10000</v>
      </c>
      <c r="E246" s="6">
        <v>43344</v>
      </c>
      <c r="F246" s="10">
        <v>-10000</v>
      </c>
    </row>
    <row r="247" spans="2:6" ht="16.149999999999999" x14ac:dyDescent="0.45">
      <c r="B247" s="6">
        <v>43405</v>
      </c>
      <c r="C247" s="10">
        <v>-10000</v>
      </c>
      <c r="E247" s="6">
        <v>43405</v>
      </c>
      <c r="F247" s="10">
        <v>-10000</v>
      </c>
    </row>
    <row r="248" spans="2:6" ht="16.149999999999999" x14ac:dyDescent="0.45">
      <c r="B248" s="18">
        <v>43416</v>
      </c>
      <c r="C248" s="10">
        <v>-10000</v>
      </c>
      <c r="E248" s="18">
        <v>43416</v>
      </c>
      <c r="F248" s="10">
        <v>-10000</v>
      </c>
    </row>
    <row r="249" spans="2:6" ht="16.149999999999999" x14ac:dyDescent="0.45">
      <c r="B249" s="19">
        <v>43152</v>
      </c>
      <c r="C249" s="10">
        <v>10853.591160220994</v>
      </c>
      <c r="E249" s="19">
        <v>43152</v>
      </c>
      <c r="F249" s="10">
        <v>9826.3798159277649</v>
      </c>
    </row>
    <row r="250" spans="2:6" ht="16.149999999999999" x14ac:dyDescent="0.45">
      <c r="B250" s="19">
        <v>43159</v>
      </c>
      <c r="C250" s="10">
        <v>9860.3122432210348</v>
      </c>
      <c r="E250" s="19">
        <v>43159</v>
      </c>
      <c r="F250" s="10">
        <v>9966.1807580174936</v>
      </c>
    </row>
    <row r="251" spans="2:6" ht="16.149999999999999" x14ac:dyDescent="0.45">
      <c r="B251" s="19">
        <v>43295</v>
      </c>
      <c r="C251" s="10">
        <v>10965.250965250965</v>
      </c>
      <c r="E251" s="19">
        <v>43295</v>
      </c>
      <c r="F251" s="10">
        <v>10224.684518313328</v>
      </c>
    </row>
    <row r="252" spans="2:6" ht="16.149999999999999" x14ac:dyDescent="0.45">
      <c r="B252" s="19">
        <v>43476</v>
      </c>
      <c r="C252" s="10">
        <v>13210.702341137125</v>
      </c>
      <c r="E252" s="19">
        <v>43476</v>
      </c>
      <c r="F252" s="10">
        <v>10343.837072358028</v>
      </c>
    </row>
    <row r="253" spans="2:6" ht="16.149999999999999" x14ac:dyDescent="0.45">
      <c r="B253" s="19">
        <v>43786</v>
      </c>
      <c r="C253" s="10">
        <v>9140.8591408591401</v>
      </c>
      <c r="E253" s="19">
        <v>43786</v>
      </c>
      <c r="F253" s="10">
        <v>11492.25324887739</v>
      </c>
    </row>
    <row r="254" spans="2:6" ht="16.149999999999999" x14ac:dyDescent="0.45">
      <c r="B254" s="19">
        <v>43804</v>
      </c>
      <c r="C254" s="10">
        <v>4125.8741258741256</v>
      </c>
      <c r="E254" s="19">
        <v>43804</v>
      </c>
      <c r="F254" s="10">
        <v>11878.185896128864</v>
      </c>
    </row>
    <row r="255" spans="2:6" ht="16.149999999999999" x14ac:dyDescent="0.45">
      <c r="B255" s="19">
        <v>43804</v>
      </c>
      <c r="C255" s="10">
        <v>3805.3097345132742</v>
      </c>
      <c r="E255" s="19">
        <v>43804</v>
      </c>
      <c r="F255" s="10">
        <v>11475.405222872581</v>
      </c>
    </row>
    <row r="256" spans="2:6" ht="16.149999999999999" x14ac:dyDescent="0.45">
      <c r="B256" s="19">
        <v>43804</v>
      </c>
      <c r="C256" s="10">
        <v>7185.7786680020035</v>
      </c>
      <c r="E256" s="19">
        <v>43804</v>
      </c>
      <c r="F256" s="10">
        <v>10530.95059783591</v>
      </c>
    </row>
    <row r="257" spans="2:6" ht="16.149999999999999" x14ac:dyDescent="0.45">
      <c r="B257" s="6">
        <v>43804</v>
      </c>
      <c r="C257" s="10">
        <v>2831.3253012048194</v>
      </c>
      <c r="E257" s="6">
        <v>43804</v>
      </c>
      <c r="F257" s="10">
        <v>11474.994368100924</v>
      </c>
    </row>
    <row r="258" spans="2:6" ht="16.149999999999999" x14ac:dyDescent="0.45">
      <c r="B258" s="6">
        <v>43804</v>
      </c>
      <c r="C258" s="10">
        <v>11697.443181818182</v>
      </c>
      <c r="E258" s="6">
        <v>43804</v>
      </c>
      <c r="F258" s="10">
        <v>12501.150412614659</v>
      </c>
    </row>
    <row r="259" spans="2:6" ht="16.149999999999999" x14ac:dyDescent="0.45">
      <c r="B259" s="6">
        <v>43804</v>
      </c>
      <c r="C259" s="10">
        <v>4654.4715447154467</v>
      </c>
      <c r="E259" s="6">
        <v>43804</v>
      </c>
      <c r="F259" s="10">
        <v>11667.859699355764</v>
      </c>
    </row>
    <row r="260" spans="2:6" ht="16.149999999999999" x14ac:dyDescent="0.45">
      <c r="B260" s="6">
        <v>43804</v>
      </c>
      <c r="C260" s="10">
        <v>5823.2931726907636</v>
      </c>
      <c r="E260" s="6">
        <v>43804</v>
      </c>
      <c r="F260" s="10">
        <v>10914.398971502036</v>
      </c>
    </row>
    <row r="261" spans="2:6" ht="16.149999999999999" x14ac:dyDescent="0.45">
      <c r="B261" s="6">
        <v>43804</v>
      </c>
      <c r="C261" s="10">
        <v>9509.0909090909099</v>
      </c>
      <c r="E261" s="6">
        <v>43804</v>
      </c>
      <c r="F261" s="10">
        <v>11248.51629999724</v>
      </c>
    </row>
    <row r="262" spans="2:6" ht="16.149999999999999" x14ac:dyDescent="0.45">
      <c r="B262" s="6">
        <v>43804</v>
      </c>
      <c r="C262" s="10">
        <v>5130.434782608696</v>
      </c>
      <c r="E262" s="6">
        <v>43804</v>
      </c>
      <c r="F262" s="10">
        <v>11649.180983962724</v>
      </c>
    </row>
    <row r="263" spans="2:6" x14ac:dyDescent="0.45">
      <c r="B263" s="8" t="s">
        <v>9</v>
      </c>
      <c r="C263" s="9">
        <f>XIRR(C235:C262,B235:B262)</f>
        <v>2.9802322387695314E-9</v>
      </c>
      <c r="E263" s="8" t="s">
        <v>9</v>
      </c>
      <c r="F263" s="9">
        <f>XIRR(F235:F262,E235:E262)</f>
        <v>9.5172730088233945E-2</v>
      </c>
    </row>
    <row r="264" spans="2:6" s="1" customFormat="1" x14ac:dyDescent="0.45">
      <c r="B264" s="3" t="s">
        <v>28</v>
      </c>
      <c r="C264" s="17">
        <v>-0.22289999999999999</v>
      </c>
      <c r="E264" s="3" t="s">
        <v>28</v>
      </c>
      <c r="F264" s="17">
        <v>0.1085</v>
      </c>
    </row>
    <row r="265" spans="2:6" s="1" customFormat="1" x14ac:dyDescent="0.45">
      <c r="B265" s="3"/>
      <c r="C265" s="17"/>
      <c r="E265" s="3"/>
      <c r="F265" s="17"/>
    </row>
    <row r="267" spans="2:6" x14ac:dyDescent="0.45">
      <c r="B267" s="193" t="s">
        <v>18</v>
      </c>
      <c r="C267" s="194"/>
      <c r="E267" s="190" t="s">
        <v>27</v>
      </c>
      <c r="F267" s="190"/>
    </row>
    <row r="268" spans="2:6" ht="16.149999999999999" x14ac:dyDescent="0.45">
      <c r="B268" s="6">
        <v>43466</v>
      </c>
      <c r="C268" s="21">
        <v>-10000</v>
      </c>
      <c r="E268" s="6">
        <v>43466</v>
      </c>
      <c r="F268" s="21">
        <v>-10000</v>
      </c>
    </row>
    <row r="269" spans="2:6" ht="16.149999999999999" x14ac:dyDescent="0.45">
      <c r="B269" s="6">
        <v>43525</v>
      </c>
      <c r="C269" s="10">
        <v>-10000</v>
      </c>
      <c r="E269" s="6">
        <v>43525</v>
      </c>
      <c r="F269" s="10">
        <v>-10000</v>
      </c>
    </row>
    <row r="270" spans="2:6" ht="16.149999999999999" x14ac:dyDescent="0.45">
      <c r="B270" s="18">
        <v>43525</v>
      </c>
      <c r="C270" s="10">
        <v>-10000</v>
      </c>
      <c r="E270" s="18">
        <v>43525</v>
      </c>
      <c r="F270" s="10">
        <v>-10000</v>
      </c>
    </row>
    <row r="271" spans="2:6" ht="16.149999999999999" x14ac:dyDescent="0.45">
      <c r="B271" s="18">
        <v>43568</v>
      </c>
      <c r="C271" s="10">
        <v>-10000</v>
      </c>
      <c r="E271" s="18">
        <v>43568</v>
      </c>
      <c r="F271" s="10">
        <v>-10000</v>
      </c>
    </row>
    <row r="272" spans="2:6" ht="16.149999999999999" x14ac:dyDescent="0.45">
      <c r="B272" s="6">
        <v>43586</v>
      </c>
      <c r="C272" s="10">
        <v>-10000</v>
      </c>
      <c r="E272" s="6">
        <v>43586</v>
      </c>
      <c r="F272" s="10">
        <v>-10000</v>
      </c>
    </row>
    <row r="273" spans="2:6" ht="16.149999999999999" x14ac:dyDescent="0.45">
      <c r="B273" s="6">
        <v>43647</v>
      </c>
      <c r="C273" s="10">
        <v>-10000</v>
      </c>
      <c r="E273" s="6">
        <v>43647</v>
      </c>
      <c r="F273" s="10">
        <v>-10000</v>
      </c>
    </row>
    <row r="274" spans="2:6" ht="16.149999999999999" x14ac:dyDescent="0.45">
      <c r="B274" s="18">
        <v>43701</v>
      </c>
      <c r="C274" s="10">
        <v>-10000</v>
      </c>
      <c r="E274" s="18">
        <v>43701</v>
      </c>
      <c r="F274" s="10">
        <v>-10000</v>
      </c>
    </row>
    <row r="275" spans="2:6" ht="16.149999999999999" x14ac:dyDescent="0.45">
      <c r="B275" s="6">
        <v>43709</v>
      </c>
      <c r="C275" s="10">
        <v>-10000</v>
      </c>
      <c r="E275" s="6">
        <v>43709</v>
      </c>
      <c r="F275" s="10">
        <v>-10000</v>
      </c>
    </row>
    <row r="276" spans="2:6" ht="16.149999999999999" x14ac:dyDescent="0.45">
      <c r="B276" s="6">
        <v>43770</v>
      </c>
      <c r="C276" s="10">
        <v>-10000</v>
      </c>
      <c r="E276" s="6">
        <v>43770</v>
      </c>
      <c r="F276" s="10">
        <v>-10000</v>
      </c>
    </row>
    <row r="277" spans="2:6" ht="16.149999999999999" x14ac:dyDescent="0.45">
      <c r="B277" s="19">
        <v>43617</v>
      </c>
      <c r="C277" s="10">
        <v>11012.658227848102</v>
      </c>
      <c r="E277" s="19">
        <v>43617</v>
      </c>
      <c r="F277" s="10">
        <v>10244.279928805427</v>
      </c>
    </row>
    <row r="278" spans="2:6" ht="16.149999999999999" x14ac:dyDescent="0.45">
      <c r="B278" s="6">
        <v>43664</v>
      </c>
      <c r="C278" s="10">
        <v>9885.0574712643684</v>
      </c>
      <c r="E278" s="6">
        <v>43664</v>
      </c>
      <c r="F278" s="10">
        <v>10838.584316446912</v>
      </c>
    </row>
    <row r="279" spans="2:6" ht="16.149999999999999" x14ac:dyDescent="0.45">
      <c r="B279" s="19">
        <v>43804</v>
      </c>
      <c r="C279" s="10">
        <v>6800</v>
      </c>
      <c r="E279" s="19">
        <v>43804</v>
      </c>
      <c r="F279" s="10">
        <v>10724.5423942773</v>
      </c>
    </row>
    <row r="280" spans="2:6" ht="16.149999999999999" x14ac:dyDescent="0.45">
      <c r="B280" s="19">
        <v>43804</v>
      </c>
      <c r="C280" s="10">
        <v>11662.300346488633</v>
      </c>
      <c r="E280" s="19">
        <v>43804</v>
      </c>
      <c r="F280" s="10">
        <v>11111.141385793302</v>
      </c>
    </row>
    <row r="281" spans="2:6" ht="16.149999999999999" x14ac:dyDescent="0.45">
      <c r="B281" s="6">
        <v>43804</v>
      </c>
      <c r="C281" s="10">
        <v>8101.8518518518522</v>
      </c>
      <c r="E281" s="6">
        <v>43804</v>
      </c>
      <c r="F281" s="10">
        <v>10658.331807600764</v>
      </c>
    </row>
    <row r="282" spans="2:6" ht="16.149999999999999" x14ac:dyDescent="0.45">
      <c r="B282" s="6">
        <v>43804</v>
      </c>
      <c r="C282" s="10">
        <v>9836.6013071895413</v>
      </c>
      <c r="E282" s="6">
        <v>43804</v>
      </c>
      <c r="F282" s="10">
        <v>10268.88088098178</v>
      </c>
    </row>
    <row r="283" spans="2:6" ht="16.149999999999999" x14ac:dyDescent="0.45">
      <c r="B283" s="6">
        <v>43804</v>
      </c>
      <c r="C283" s="10">
        <v>12077.562326869805</v>
      </c>
      <c r="E283" s="6">
        <v>43804</v>
      </c>
      <c r="F283" s="10">
        <v>10872.175235452629</v>
      </c>
    </row>
    <row r="284" spans="2:6" ht="16.149999999999999" x14ac:dyDescent="0.45">
      <c r="B284" s="6">
        <v>43804</v>
      </c>
      <c r="C284" s="10">
        <v>9347.826086956522</v>
      </c>
      <c r="E284" s="6">
        <v>43804</v>
      </c>
      <c r="F284" s="10">
        <v>10496.62562464582</v>
      </c>
    </row>
    <row r="285" spans="2:6" ht="16.149999999999999" x14ac:dyDescent="0.45">
      <c r="B285" s="6">
        <v>43804</v>
      </c>
      <c r="C285" s="10">
        <v>13411.764705882353</v>
      </c>
      <c r="E285" s="6">
        <v>43804</v>
      </c>
      <c r="F285" s="10">
        <v>10024.353644436791</v>
      </c>
    </row>
    <row r="286" spans="2:6" x14ac:dyDescent="0.45">
      <c r="B286" s="8" t="s">
        <v>9</v>
      </c>
      <c r="C286" s="9">
        <f>XIRR(C268:C285,B268:B285)</f>
        <v>5.6341859698295596E-2</v>
      </c>
      <c r="E286" s="8" t="s">
        <v>9</v>
      </c>
      <c r="F286" s="9">
        <f>XIRR(F268:F285,E268:E285)</f>
        <v>0.13966450095176694</v>
      </c>
    </row>
    <row r="287" spans="2:6" s="1" customFormat="1" x14ac:dyDescent="0.45">
      <c r="B287" s="3" t="s">
        <v>28</v>
      </c>
      <c r="C287" s="17">
        <v>2.3699999999999999E-2</v>
      </c>
      <c r="E287" s="3" t="s">
        <v>28</v>
      </c>
      <c r="F287" s="17">
        <v>5.8200000000000002E-2</v>
      </c>
    </row>
  </sheetData>
  <mergeCells count="18">
    <mergeCell ref="E234:F234"/>
    <mergeCell ref="E267:F267"/>
    <mergeCell ref="B201:C201"/>
    <mergeCell ref="B234:C234"/>
    <mergeCell ref="B267:C267"/>
    <mergeCell ref="E176:F176"/>
    <mergeCell ref="E201:F201"/>
    <mergeCell ref="B3:C3"/>
    <mergeCell ref="B21:C21"/>
    <mergeCell ref="B66:C66"/>
    <mergeCell ref="B113:C113"/>
    <mergeCell ref="B150:C150"/>
    <mergeCell ref="B176:C176"/>
    <mergeCell ref="E3:F3"/>
    <mergeCell ref="E21:F21"/>
    <mergeCell ref="E66:F66"/>
    <mergeCell ref="E113:F113"/>
    <mergeCell ref="E150:F15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B1:F243"/>
  <sheetViews>
    <sheetView topLeftCell="A241" zoomScale="80" zoomScaleNormal="80" workbookViewId="0">
      <selection activeCell="C243" sqref="C243"/>
    </sheetView>
  </sheetViews>
  <sheetFormatPr defaultRowHeight="14.25" x14ac:dyDescent="0.45"/>
  <cols>
    <col min="1" max="1" width="2.1328125" customWidth="1"/>
    <col min="2" max="2" width="11.1328125" customWidth="1"/>
    <col min="3" max="3" width="11.86328125" customWidth="1"/>
    <col min="5" max="5" width="10.86328125" customWidth="1"/>
    <col min="6" max="6" width="11" customWidth="1"/>
    <col min="10" max="10" width="16.46484375" customWidth="1"/>
    <col min="11" max="11" width="16.19921875" customWidth="1"/>
    <col min="12" max="12" width="16.53125" customWidth="1"/>
    <col min="13" max="13" width="16.796875" customWidth="1"/>
  </cols>
  <sheetData>
    <row r="1" spans="2:6" ht="16.149999999999999" x14ac:dyDescent="0.45">
      <c r="B1" s="6">
        <v>40664</v>
      </c>
      <c r="C1" s="10">
        <v>-10000</v>
      </c>
      <c r="E1" s="6">
        <v>40664</v>
      </c>
      <c r="F1" s="10">
        <v>-10000</v>
      </c>
    </row>
    <row r="2" spans="2:6" ht="16.149999999999999" x14ac:dyDescent="0.45">
      <c r="B2" s="7">
        <v>40756</v>
      </c>
      <c r="C2" s="10">
        <v>-10000</v>
      </c>
      <c r="E2" s="7">
        <v>40756</v>
      </c>
      <c r="F2" s="10">
        <v>-10000</v>
      </c>
    </row>
    <row r="3" spans="2:6" ht="16.149999999999999" x14ac:dyDescent="0.45">
      <c r="B3" s="7">
        <v>40787</v>
      </c>
      <c r="C3" s="10">
        <v>-10000</v>
      </c>
      <c r="E3" s="7">
        <v>40787</v>
      </c>
      <c r="F3" s="10">
        <v>-10000</v>
      </c>
    </row>
    <row r="4" spans="2:6" ht="16.149999999999999" x14ac:dyDescent="0.45">
      <c r="B4" s="6">
        <v>40817</v>
      </c>
      <c r="C4" s="10">
        <v>-10000</v>
      </c>
      <c r="E4" s="6">
        <v>40817</v>
      </c>
      <c r="F4" s="10">
        <v>-10000</v>
      </c>
    </row>
    <row r="5" spans="2:6" ht="16.149999999999999" x14ac:dyDescent="0.45">
      <c r="B5" s="6">
        <v>40817</v>
      </c>
      <c r="C5" s="10">
        <v>-10000</v>
      </c>
      <c r="E5" s="6">
        <v>40817</v>
      </c>
      <c r="F5" s="10">
        <v>-10000</v>
      </c>
    </row>
    <row r="6" spans="2:6" ht="16.149999999999999" x14ac:dyDescent="0.45">
      <c r="B6" s="7">
        <v>40848</v>
      </c>
      <c r="C6" s="10">
        <v>-10000</v>
      </c>
      <c r="E6" s="7">
        <v>40848</v>
      </c>
      <c r="F6" s="10">
        <v>-10000</v>
      </c>
    </row>
    <row r="7" spans="2:6" ht="16.149999999999999" x14ac:dyDescent="0.45">
      <c r="B7" s="6">
        <v>40878</v>
      </c>
      <c r="C7" s="10">
        <v>-10000</v>
      </c>
      <c r="E7" s="6">
        <v>40878</v>
      </c>
      <c r="F7" s="10">
        <v>-10000</v>
      </c>
    </row>
    <row r="8" spans="2:6" ht="16.149999999999999" x14ac:dyDescent="0.45">
      <c r="B8" s="18">
        <v>40909</v>
      </c>
      <c r="C8" s="10">
        <v>-10000</v>
      </c>
      <c r="E8" s="18">
        <v>40909</v>
      </c>
      <c r="F8" s="10">
        <v>-10000</v>
      </c>
    </row>
    <row r="9" spans="2:6" ht="16.149999999999999" x14ac:dyDescent="0.45">
      <c r="B9" s="18">
        <v>40909</v>
      </c>
      <c r="C9" s="10">
        <v>-10000</v>
      </c>
      <c r="E9" s="18">
        <v>40909</v>
      </c>
      <c r="F9" s="10">
        <v>-10000</v>
      </c>
    </row>
    <row r="10" spans="2:6" ht="18" customHeight="1" x14ac:dyDescent="0.45">
      <c r="B10" s="18">
        <v>40909</v>
      </c>
      <c r="C10" s="10">
        <v>-10000</v>
      </c>
      <c r="E10" s="18">
        <v>40909</v>
      </c>
      <c r="F10" s="10">
        <v>-10000</v>
      </c>
    </row>
    <row r="11" spans="2:6" ht="16.149999999999999" x14ac:dyDescent="0.45">
      <c r="B11" s="6">
        <v>40940</v>
      </c>
      <c r="C11" s="21">
        <v>-10000</v>
      </c>
      <c r="E11" s="6">
        <v>40940</v>
      </c>
      <c r="F11" s="21">
        <v>-10000</v>
      </c>
    </row>
    <row r="12" spans="2:6" ht="16.149999999999999" x14ac:dyDescent="0.45">
      <c r="B12" s="6">
        <v>40969</v>
      </c>
      <c r="C12" s="10">
        <v>-10000</v>
      </c>
      <c r="E12" s="6">
        <v>40969</v>
      </c>
      <c r="F12" s="10">
        <v>-10000</v>
      </c>
    </row>
    <row r="13" spans="2:6" ht="16.149999999999999" x14ac:dyDescent="0.45">
      <c r="B13" s="18">
        <v>40969</v>
      </c>
      <c r="C13" s="10">
        <v>-10000</v>
      </c>
      <c r="E13" s="18">
        <v>40969</v>
      </c>
      <c r="F13" s="10">
        <v>-10000</v>
      </c>
    </row>
    <row r="14" spans="2:6" ht="16.149999999999999" x14ac:dyDescent="0.45">
      <c r="B14" s="19">
        <v>40969</v>
      </c>
      <c r="C14" s="10">
        <v>13617.021276595744</v>
      </c>
      <c r="E14" s="19">
        <v>40969</v>
      </c>
      <c r="F14" s="10">
        <v>10892.095357590966</v>
      </c>
    </row>
    <row r="15" spans="2:6" ht="16.149999999999999" x14ac:dyDescent="0.45">
      <c r="B15" s="19">
        <v>40969</v>
      </c>
      <c r="C15" s="10">
        <v>12178.217821782178</v>
      </c>
      <c r="E15" s="19">
        <v>40969</v>
      </c>
      <c r="F15" s="10">
        <v>10542.194744976816</v>
      </c>
    </row>
    <row r="16" spans="2:6" ht="16.149999999999999" x14ac:dyDescent="0.45">
      <c r="B16" s="15">
        <v>41000</v>
      </c>
      <c r="C16" s="10">
        <v>-10000</v>
      </c>
      <c r="E16" s="15">
        <v>41000</v>
      </c>
      <c r="F16" s="10">
        <v>-10000</v>
      </c>
    </row>
    <row r="17" spans="2:6" ht="16.149999999999999" x14ac:dyDescent="0.45">
      <c r="B17" s="18">
        <v>41000</v>
      </c>
      <c r="C17" s="10">
        <v>-10000</v>
      </c>
      <c r="E17" s="18">
        <v>41000</v>
      </c>
      <c r="F17" s="10">
        <v>-10000</v>
      </c>
    </row>
    <row r="18" spans="2:6" ht="16.149999999999999" x14ac:dyDescent="0.45">
      <c r="B18" s="18">
        <v>41000</v>
      </c>
      <c r="C18" s="10">
        <v>-10000</v>
      </c>
      <c r="E18" s="18">
        <v>41000</v>
      </c>
      <c r="F18" s="10">
        <v>-10000</v>
      </c>
    </row>
    <row r="19" spans="2:6" ht="16.149999999999999" x14ac:dyDescent="0.45">
      <c r="B19" s="19">
        <v>41004</v>
      </c>
      <c r="C19" s="10">
        <v>11617.64705882353</v>
      </c>
      <c r="E19" s="19">
        <v>41004</v>
      </c>
      <c r="F19" s="10">
        <v>9883.5533521646394</v>
      </c>
    </row>
    <row r="20" spans="2:6" ht="16.149999999999999" x14ac:dyDescent="0.45">
      <c r="B20" s="18">
        <v>41030</v>
      </c>
      <c r="C20" s="10">
        <v>-10000</v>
      </c>
      <c r="E20" s="18">
        <v>41030</v>
      </c>
      <c r="F20" s="10">
        <v>-10000</v>
      </c>
    </row>
    <row r="21" spans="2:6" ht="16.149999999999999" x14ac:dyDescent="0.45">
      <c r="B21" s="6">
        <v>41030</v>
      </c>
      <c r="C21" s="10">
        <v>-10000</v>
      </c>
      <c r="E21" s="6">
        <v>41030</v>
      </c>
      <c r="F21" s="10">
        <v>-10000</v>
      </c>
    </row>
    <row r="22" spans="2:6" ht="16.149999999999999" x14ac:dyDescent="0.45">
      <c r="B22" s="19">
        <v>41030</v>
      </c>
      <c r="C22" s="10">
        <v>9264.7058823529405</v>
      </c>
      <c r="E22" s="19">
        <v>41030</v>
      </c>
      <c r="F22" s="10">
        <v>9901.1735639283506</v>
      </c>
    </row>
    <row r="23" spans="2:6" ht="16.149999999999999" x14ac:dyDescent="0.45">
      <c r="B23" s="19">
        <v>41049</v>
      </c>
      <c r="C23" s="10">
        <v>12625</v>
      </c>
      <c r="E23" s="19">
        <v>41049</v>
      </c>
      <c r="F23" s="10">
        <v>9722.1581738528948</v>
      </c>
    </row>
    <row r="24" spans="2:6" ht="16.149999999999999" x14ac:dyDescent="0.45">
      <c r="B24" s="6">
        <v>41091</v>
      </c>
      <c r="C24" s="10">
        <v>-10000</v>
      </c>
      <c r="E24" s="6">
        <v>41091</v>
      </c>
      <c r="F24" s="10">
        <v>-10000</v>
      </c>
    </row>
    <row r="25" spans="2:6" ht="16.149999999999999" x14ac:dyDescent="0.45">
      <c r="B25" s="6">
        <v>41122</v>
      </c>
      <c r="C25" s="10">
        <v>-10000</v>
      </c>
      <c r="E25" s="6">
        <v>41122</v>
      </c>
      <c r="F25" s="10">
        <v>-10000</v>
      </c>
    </row>
    <row r="26" spans="2:6" ht="16.149999999999999" x14ac:dyDescent="0.45">
      <c r="B26" s="18">
        <v>41122</v>
      </c>
      <c r="C26" s="10">
        <v>-10000</v>
      </c>
      <c r="E26" s="18">
        <v>41122</v>
      </c>
      <c r="F26" s="10">
        <v>-10000</v>
      </c>
    </row>
    <row r="27" spans="2:6" ht="16.149999999999999" x14ac:dyDescent="0.45">
      <c r="B27" s="18">
        <v>41122</v>
      </c>
      <c r="C27" s="10">
        <v>-10000</v>
      </c>
      <c r="E27" s="18">
        <v>41122</v>
      </c>
      <c r="F27" s="10">
        <v>-10000</v>
      </c>
    </row>
    <row r="28" spans="2:6" ht="16.149999999999999" x14ac:dyDescent="0.45">
      <c r="B28" s="18">
        <v>41153</v>
      </c>
      <c r="C28" s="10">
        <v>-10000</v>
      </c>
      <c r="E28" s="18">
        <v>41153</v>
      </c>
      <c r="F28" s="10">
        <v>-10000</v>
      </c>
    </row>
    <row r="29" spans="2:6" ht="16.149999999999999" x14ac:dyDescent="0.45">
      <c r="B29" s="19">
        <v>41153</v>
      </c>
      <c r="C29" s="10">
        <v>11772.151898734177</v>
      </c>
      <c r="E29" s="19">
        <v>41153</v>
      </c>
      <c r="F29" s="10">
        <v>10239.96874825604</v>
      </c>
    </row>
    <row r="30" spans="2:6" ht="16.149999999999999" x14ac:dyDescent="0.45">
      <c r="B30" s="6">
        <v>41183</v>
      </c>
      <c r="C30" s="10">
        <v>-10000</v>
      </c>
      <c r="E30" s="6">
        <v>41183</v>
      </c>
      <c r="F30" s="10">
        <v>-10000</v>
      </c>
    </row>
    <row r="31" spans="2:6" ht="16.149999999999999" x14ac:dyDescent="0.45">
      <c r="B31" s="19">
        <v>41183</v>
      </c>
      <c r="C31" s="10">
        <v>12109.375</v>
      </c>
      <c r="E31" s="19">
        <v>41183</v>
      </c>
      <c r="F31" s="10">
        <v>10942.247477675983</v>
      </c>
    </row>
    <row r="32" spans="2:6" ht="16.149999999999999" x14ac:dyDescent="0.45">
      <c r="B32" s="19">
        <v>41199</v>
      </c>
      <c r="C32" s="10">
        <v>11768.707482993197</v>
      </c>
      <c r="E32" s="19">
        <v>41199</v>
      </c>
      <c r="F32" s="10">
        <v>10746.543778801843</v>
      </c>
    </row>
    <row r="33" spans="2:6" ht="16.149999999999999" x14ac:dyDescent="0.45">
      <c r="B33" s="16">
        <v>41214</v>
      </c>
      <c r="C33" s="10">
        <v>7500</v>
      </c>
      <c r="E33" s="16">
        <v>41214</v>
      </c>
      <c r="F33" s="10">
        <v>11178.118908382066</v>
      </c>
    </row>
    <row r="34" spans="2:6" ht="16.149999999999999" x14ac:dyDescent="0.45">
      <c r="B34" s="6">
        <v>41214</v>
      </c>
      <c r="C34" s="10">
        <v>-10000</v>
      </c>
      <c r="E34" s="6">
        <v>41214</v>
      </c>
      <c r="F34" s="10">
        <v>-10000</v>
      </c>
    </row>
    <row r="35" spans="2:6" ht="16.149999999999999" x14ac:dyDescent="0.45">
      <c r="B35" s="18">
        <v>41214</v>
      </c>
      <c r="C35" s="10">
        <v>-10000</v>
      </c>
      <c r="E35" s="18">
        <v>41214</v>
      </c>
      <c r="F35" s="10">
        <v>-10000</v>
      </c>
    </row>
    <row r="36" spans="2:6" ht="16.149999999999999" x14ac:dyDescent="0.45">
      <c r="B36" s="19">
        <v>41214</v>
      </c>
      <c r="C36" s="10">
        <v>11840.579710144928</v>
      </c>
      <c r="E36" s="19">
        <v>41214</v>
      </c>
      <c r="F36" s="10">
        <v>11941.414389018262</v>
      </c>
    </row>
    <row r="37" spans="2:6" ht="16.149999999999999" x14ac:dyDescent="0.45">
      <c r="B37" s="18">
        <v>41244</v>
      </c>
      <c r="C37" s="10">
        <v>-10000</v>
      </c>
      <c r="E37" s="18">
        <v>41244</v>
      </c>
      <c r="F37" s="10">
        <v>-10000</v>
      </c>
    </row>
    <row r="38" spans="2:6" ht="16.149999999999999" x14ac:dyDescent="0.45">
      <c r="B38" s="19">
        <v>41244</v>
      </c>
      <c r="C38" s="10">
        <v>10972.222222222223</v>
      </c>
      <c r="E38" s="19">
        <v>41244</v>
      </c>
      <c r="F38" s="10">
        <v>10892.586989409985</v>
      </c>
    </row>
    <row r="39" spans="2:6" ht="16.149999999999999" x14ac:dyDescent="0.45">
      <c r="B39" s="19">
        <v>41266</v>
      </c>
      <c r="C39" s="10">
        <v>8651.1627906976737</v>
      </c>
      <c r="E39" s="19">
        <v>41266</v>
      </c>
      <c r="F39" s="10">
        <v>10043.922369765065</v>
      </c>
    </row>
    <row r="40" spans="2:6" ht="16.149999999999999" x14ac:dyDescent="0.45">
      <c r="B40" s="6">
        <v>41275</v>
      </c>
      <c r="C40" s="21">
        <v>-10000</v>
      </c>
      <c r="E40" s="6">
        <v>41275</v>
      </c>
      <c r="F40" s="21">
        <v>-10000</v>
      </c>
    </row>
    <row r="41" spans="2:6" ht="16.149999999999999" x14ac:dyDescent="0.45">
      <c r="B41" s="18">
        <v>41275</v>
      </c>
      <c r="C41" s="10">
        <v>-10000</v>
      </c>
      <c r="E41" s="18">
        <v>41275</v>
      </c>
      <c r="F41" s="10">
        <v>-10000</v>
      </c>
    </row>
    <row r="42" spans="2:6" ht="16.149999999999999" x14ac:dyDescent="0.45">
      <c r="B42" s="18">
        <v>41275</v>
      </c>
      <c r="C42" s="10">
        <v>-10000</v>
      </c>
      <c r="E42" s="18">
        <v>41275</v>
      </c>
      <c r="F42" s="10">
        <v>-10000</v>
      </c>
    </row>
    <row r="43" spans="2:6" ht="16.149999999999999" x14ac:dyDescent="0.45">
      <c r="B43" s="19">
        <v>41294</v>
      </c>
      <c r="C43" s="10">
        <v>11525.423728813559</v>
      </c>
      <c r="E43" s="19">
        <v>41294</v>
      </c>
      <c r="F43" s="10">
        <v>10717.675286590242</v>
      </c>
    </row>
    <row r="44" spans="2:6" ht="16.149999999999999" x14ac:dyDescent="0.45">
      <c r="B44" s="16">
        <v>41306</v>
      </c>
      <c r="C44" s="10">
        <v>7400</v>
      </c>
      <c r="E44" s="16">
        <v>41306</v>
      </c>
      <c r="F44" s="10">
        <v>11820.663714129709</v>
      </c>
    </row>
    <row r="45" spans="2:6" ht="16.149999999999999" x14ac:dyDescent="0.45">
      <c r="B45" s="6">
        <v>41306</v>
      </c>
      <c r="C45" s="10">
        <v>-10000</v>
      </c>
      <c r="E45" s="6">
        <v>41306</v>
      </c>
      <c r="F45" s="10">
        <v>-10000</v>
      </c>
    </row>
    <row r="46" spans="2:6" ht="16.149999999999999" x14ac:dyDescent="0.45">
      <c r="B46" s="18">
        <v>41334</v>
      </c>
      <c r="C46" s="10">
        <v>-10000</v>
      </c>
      <c r="E46" s="18">
        <v>41334</v>
      </c>
      <c r="F46" s="10">
        <v>-10000</v>
      </c>
    </row>
    <row r="47" spans="2:6" ht="16.149999999999999" x14ac:dyDescent="0.45">
      <c r="B47" s="18">
        <v>41334</v>
      </c>
      <c r="C47" s="10">
        <v>-10000</v>
      </c>
      <c r="E47" s="18">
        <v>41334</v>
      </c>
      <c r="F47" s="10">
        <v>-10000</v>
      </c>
    </row>
    <row r="48" spans="2:6" ht="16.149999999999999" x14ac:dyDescent="0.45">
      <c r="B48" s="6">
        <v>41365</v>
      </c>
      <c r="C48" s="10">
        <v>-10000</v>
      </c>
      <c r="E48" s="6">
        <v>41365</v>
      </c>
      <c r="F48" s="10">
        <v>-10000</v>
      </c>
    </row>
    <row r="49" spans="2:6" ht="16.149999999999999" x14ac:dyDescent="0.45">
      <c r="B49" s="18">
        <v>41365</v>
      </c>
      <c r="C49" s="10">
        <v>-10000</v>
      </c>
      <c r="E49" s="18">
        <v>41365</v>
      </c>
      <c r="F49" s="10">
        <v>-10000</v>
      </c>
    </row>
    <row r="50" spans="2:6" ht="16.149999999999999" x14ac:dyDescent="0.45">
      <c r="B50" s="19">
        <v>41370</v>
      </c>
      <c r="C50" s="10">
        <v>11453.488372093023</v>
      </c>
      <c r="E50" s="19">
        <v>41370</v>
      </c>
      <c r="F50" s="10">
        <v>9571.2825753704656</v>
      </c>
    </row>
    <row r="51" spans="2:6" ht="16.149999999999999" x14ac:dyDescent="0.45">
      <c r="B51" s="6">
        <v>41395</v>
      </c>
      <c r="C51" s="10">
        <v>-10000</v>
      </c>
      <c r="E51" s="6">
        <v>41395</v>
      </c>
      <c r="F51" s="10">
        <v>-10000</v>
      </c>
    </row>
    <row r="52" spans="2:6" ht="16.149999999999999" x14ac:dyDescent="0.45">
      <c r="B52" s="18">
        <v>41395</v>
      </c>
      <c r="C52" s="10">
        <v>-10000</v>
      </c>
      <c r="E52" s="18">
        <v>41395</v>
      </c>
      <c r="F52" s="10">
        <v>-10000</v>
      </c>
    </row>
    <row r="53" spans="2:6" ht="16.149999999999999" x14ac:dyDescent="0.45">
      <c r="B53" s="19">
        <v>41395</v>
      </c>
      <c r="C53" s="10">
        <v>11025.641025641025</v>
      </c>
      <c r="E53" s="19">
        <v>41395</v>
      </c>
      <c r="F53" s="10">
        <v>10136.149764741216</v>
      </c>
    </row>
    <row r="54" spans="2:6" ht="16.149999999999999" x14ac:dyDescent="0.45">
      <c r="B54" s="19">
        <v>41395</v>
      </c>
      <c r="C54" s="10">
        <v>10420.560747663552</v>
      </c>
      <c r="E54" s="19">
        <v>41395</v>
      </c>
      <c r="F54" s="10">
        <v>9687.5155248646224</v>
      </c>
    </row>
    <row r="55" spans="2:6" ht="16.149999999999999" x14ac:dyDescent="0.45">
      <c r="B55" s="18">
        <v>41426</v>
      </c>
      <c r="C55" s="10">
        <v>-10000</v>
      </c>
      <c r="E55" s="18">
        <v>41426</v>
      </c>
      <c r="F55" s="10">
        <v>-10000</v>
      </c>
    </row>
    <row r="56" spans="2:6" ht="16.149999999999999" x14ac:dyDescent="0.45">
      <c r="B56" s="19">
        <v>41426</v>
      </c>
      <c r="C56" s="10">
        <v>8175.1824817518245</v>
      </c>
      <c r="E56" s="19">
        <v>41426</v>
      </c>
      <c r="F56" s="10">
        <v>9843.8157341186379</v>
      </c>
    </row>
    <row r="57" spans="2:6" ht="16.149999999999999" x14ac:dyDescent="0.45">
      <c r="B57" s="19">
        <v>41436</v>
      </c>
      <c r="C57" s="10">
        <v>11438.356164383562</v>
      </c>
      <c r="E57" s="19">
        <v>41436</v>
      </c>
      <c r="F57" s="10">
        <v>9519.318527532705</v>
      </c>
    </row>
    <row r="58" spans="2:6" ht="16.149999999999999" x14ac:dyDescent="0.45">
      <c r="B58" s="6">
        <v>41456</v>
      </c>
      <c r="C58" s="10">
        <v>-10000</v>
      </c>
      <c r="E58" s="6">
        <v>41456</v>
      </c>
      <c r="F58" s="10">
        <v>-10000</v>
      </c>
    </row>
    <row r="59" spans="2:6" ht="16.149999999999999" x14ac:dyDescent="0.45">
      <c r="B59" s="18">
        <v>41456</v>
      </c>
      <c r="C59" s="10">
        <v>-10000</v>
      </c>
      <c r="E59" s="18">
        <v>41456</v>
      </c>
      <c r="F59" s="10">
        <v>-10000</v>
      </c>
    </row>
    <row r="60" spans="2:6" ht="16.149999999999999" x14ac:dyDescent="0.45">
      <c r="B60" s="6">
        <v>41487</v>
      </c>
      <c r="C60" s="10">
        <v>-10000</v>
      </c>
      <c r="E60" s="6">
        <v>41487</v>
      </c>
      <c r="F60" s="10">
        <v>-10000</v>
      </c>
    </row>
    <row r="61" spans="2:6" ht="16.149999999999999" x14ac:dyDescent="0.45">
      <c r="B61" s="6">
        <v>41487</v>
      </c>
      <c r="C61" s="10">
        <v>6750</v>
      </c>
      <c r="E61" s="6">
        <v>41487</v>
      </c>
      <c r="F61" s="10">
        <v>9107.507089199542</v>
      </c>
    </row>
    <row r="62" spans="2:6" ht="16.149999999999999" x14ac:dyDescent="0.45">
      <c r="B62" s="19">
        <v>41495</v>
      </c>
      <c r="C62" s="10">
        <v>11173.913043478262</v>
      </c>
      <c r="E62" s="19">
        <v>41495</v>
      </c>
      <c r="F62" s="10">
        <v>9209.925558312656</v>
      </c>
    </row>
    <row r="63" spans="2:6" ht="16.149999999999999" x14ac:dyDescent="0.45">
      <c r="B63" s="18">
        <v>41518</v>
      </c>
      <c r="C63" s="10">
        <v>-10000</v>
      </c>
      <c r="E63" s="18">
        <v>41518</v>
      </c>
      <c r="F63" s="10">
        <v>-10000</v>
      </c>
    </row>
    <row r="64" spans="2:6" ht="16.149999999999999" x14ac:dyDescent="0.45">
      <c r="B64" s="18">
        <v>41518</v>
      </c>
      <c r="C64" s="10">
        <v>-10000</v>
      </c>
      <c r="E64" s="18">
        <v>41518</v>
      </c>
      <c r="F64" s="10">
        <v>-10000</v>
      </c>
    </row>
    <row r="65" spans="2:6" ht="16.149999999999999" x14ac:dyDescent="0.45">
      <c r="B65" s="16">
        <v>41548</v>
      </c>
      <c r="C65" s="10">
        <v>11185.185185185186</v>
      </c>
      <c r="E65" s="16">
        <v>41548</v>
      </c>
      <c r="F65" s="10">
        <v>11736.12671309818</v>
      </c>
    </row>
    <row r="66" spans="2:6" ht="16.149999999999999" x14ac:dyDescent="0.45">
      <c r="B66" s="6">
        <v>41548</v>
      </c>
      <c r="C66" s="10">
        <v>-10000</v>
      </c>
      <c r="E66" s="6">
        <v>41548</v>
      </c>
      <c r="F66" s="10">
        <v>-10000</v>
      </c>
    </row>
    <row r="67" spans="2:6" ht="16.149999999999999" x14ac:dyDescent="0.45">
      <c r="B67" s="18">
        <v>41548</v>
      </c>
      <c r="C67" s="10">
        <v>-10000</v>
      </c>
      <c r="E67" s="18">
        <v>41548</v>
      </c>
      <c r="F67" s="10">
        <v>-10000</v>
      </c>
    </row>
    <row r="68" spans="2:6" ht="16.149999999999999" x14ac:dyDescent="0.45">
      <c r="B68" s="6">
        <v>41579</v>
      </c>
      <c r="C68" s="10">
        <v>-10000</v>
      </c>
      <c r="E68" s="6">
        <v>41579</v>
      </c>
      <c r="F68" s="10">
        <v>-10000</v>
      </c>
    </row>
    <row r="69" spans="2:6" ht="16.149999999999999" x14ac:dyDescent="0.45">
      <c r="B69" s="18">
        <v>41579</v>
      </c>
      <c r="C69" s="10">
        <v>-10000</v>
      </c>
      <c r="E69" s="18">
        <v>41579</v>
      </c>
      <c r="F69" s="10">
        <v>-10000</v>
      </c>
    </row>
    <row r="70" spans="2:6" ht="16.149999999999999" x14ac:dyDescent="0.45">
      <c r="B70" s="19">
        <v>41579</v>
      </c>
      <c r="C70" s="10">
        <v>11791.044776119403</v>
      </c>
      <c r="E70" s="19">
        <v>41579</v>
      </c>
      <c r="F70" s="10">
        <v>10452.335123087832</v>
      </c>
    </row>
    <row r="71" spans="2:6" ht="16.149999999999999" x14ac:dyDescent="0.45">
      <c r="B71" s="19">
        <v>41594</v>
      </c>
      <c r="C71" s="10">
        <v>12571.428571428572</v>
      </c>
      <c r="E71" s="19">
        <v>41594</v>
      </c>
      <c r="F71" s="10">
        <v>10116.087065298972</v>
      </c>
    </row>
    <row r="72" spans="2:6" ht="16.149999999999999" x14ac:dyDescent="0.45">
      <c r="B72" s="18">
        <v>41597</v>
      </c>
      <c r="C72" s="10">
        <v>-10000</v>
      </c>
      <c r="E72" s="18">
        <v>41597</v>
      </c>
      <c r="F72" s="10">
        <v>-10000</v>
      </c>
    </row>
    <row r="73" spans="2:6" ht="16.149999999999999" x14ac:dyDescent="0.45">
      <c r="B73" s="19">
        <v>41609</v>
      </c>
      <c r="C73" s="10">
        <v>10741.839762611276</v>
      </c>
      <c r="E73" s="19">
        <v>41609</v>
      </c>
      <c r="F73" s="10">
        <v>10731.484767070511</v>
      </c>
    </row>
    <row r="74" spans="2:6" ht="16.149999999999999" x14ac:dyDescent="0.45">
      <c r="B74" s="19">
        <v>41616</v>
      </c>
      <c r="C74" s="10">
        <v>12030.30303030303</v>
      </c>
      <c r="E74" s="19">
        <v>41616</v>
      </c>
      <c r="F74" s="10">
        <v>10227.662178702571</v>
      </c>
    </row>
    <row r="75" spans="2:6" ht="16.149999999999999" x14ac:dyDescent="0.45">
      <c r="B75" s="6">
        <v>41640</v>
      </c>
      <c r="C75" s="10">
        <v>12661.290322580646</v>
      </c>
      <c r="E75" s="6">
        <v>41640</v>
      </c>
      <c r="F75" s="10">
        <v>11925.989672977626</v>
      </c>
    </row>
    <row r="76" spans="2:6" ht="16.149999999999999" x14ac:dyDescent="0.45">
      <c r="B76" s="6">
        <v>41640</v>
      </c>
      <c r="C76" s="10">
        <v>10526.315789473685</v>
      </c>
      <c r="E76" s="6">
        <v>41640</v>
      </c>
      <c r="F76" s="10">
        <v>10770.466321243523</v>
      </c>
    </row>
    <row r="77" spans="2:6" ht="16.149999999999999" x14ac:dyDescent="0.45">
      <c r="B77" s="6">
        <v>41640</v>
      </c>
      <c r="C77" s="21">
        <v>-10000</v>
      </c>
      <c r="E77" s="6">
        <v>41640</v>
      </c>
      <c r="F77" s="21">
        <v>-10000</v>
      </c>
    </row>
    <row r="78" spans="2:6" ht="16.149999999999999" x14ac:dyDescent="0.45">
      <c r="B78" s="18">
        <v>41659</v>
      </c>
      <c r="C78" s="10">
        <v>-10000</v>
      </c>
      <c r="E78" s="18">
        <v>41659</v>
      </c>
      <c r="F78" s="10">
        <v>-10000</v>
      </c>
    </row>
    <row r="79" spans="2:6" ht="16.149999999999999" x14ac:dyDescent="0.45">
      <c r="B79" s="6">
        <v>41671</v>
      </c>
      <c r="C79" s="10">
        <v>-10000</v>
      </c>
      <c r="E79" s="6">
        <v>41671</v>
      </c>
      <c r="F79" s="10">
        <v>-10000</v>
      </c>
    </row>
    <row r="80" spans="2:6" ht="16.149999999999999" x14ac:dyDescent="0.45">
      <c r="B80" s="18">
        <v>41679</v>
      </c>
      <c r="C80" s="10">
        <v>-10000</v>
      </c>
      <c r="E80" s="18">
        <v>41679</v>
      </c>
      <c r="F80" s="10">
        <v>-10000</v>
      </c>
    </row>
    <row r="81" spans="2:6" ht="16.149999999999999" x14ac:dyDescent="0.45">
      <c r="B81" s="6">
        <v>41699</v>
      </c>
      <c r="C81" s="10">
        <v>7500</v>
      </c>
      <c r="E81" s="6">
        <v>41699</v>
      </c>
      <c r="F81" s="10">
        <v>12423.952230734565</v>
      </c>
    </row>
    <row r="82" spans="2:6" ht="16.149999999999999" x14ac:dyDescent="0.45">
      <c r="B82" s="6">
        <v>41699</v>
      </c>
      <c r="C82" s="10">
        <v>16000</v>
      </c>
      <c r="E82" s="6">
        <v>41699</v>
      </c>
      <c r="F82" s="10">
        <v>12735.304307656774</v>
      </c>
    </row>
    <row r="83" spans="2:6" ht="16.149999999999999" x14ac:dyDescent="0.45">
      <c r="B83" s="19">
        <v>41718</v>
      </c>
      <c r="C83" s="10">
        <v>10833.333333333334</v>
      </c>
      <c r="E83" s="19">
        <v>41718</v>
      </c>
      <c r="F83" s="10">
        <v>10378.335137170016</v>
      </c>
    </row>
    <row r="84" spans="2:6" ht="16.149999999999999" x14ac:dyDescent="0.45">
      <c r="B84" s="18">
        <v>41724</v>
      </c>
      <c r="C84" s="10">
        <v>-10000</v>
      </c>
      <c r="E84" s="18">
        <v>41724</v>
      </c>
      <c r="F84" s="10">
        <v>-10000</v>
      </c>
    </row>
    <row r="85" spans="2:6" ht="16.149999999999999" x14ac:dyDescent="0.45">
      <c r="B85" s="19">
        <v>41730</v>
      </c>
      <c r="C85" s="10">
        <v>17166.666666666664</v>
      </c>
      <c r="E85" s="19">
        <v>41730</v>
      </c>
      <c r="F85" s="10">
        <v>13536.423841059604</v>
      </c>
    </row>
    <row r="86" spans="2:6" ht="16.149999999999999" x14ac:dyDescent="0.45">
      <c r="B86" s="19">
        <v>41730</v>
      </c>
      <c r="C86" s="10">
        <v>11753.554502369669</v>
      </c>
      <c r="E86" s="19">
        <v>41730</v>
      </c>
      <c r="F86" s="10">
        <v>12244.215522355858</v>
      </c>
    </row>
    <row r="87" spans="2:6" ht="16.149999999999999" x14ac:dyDescent="0.45">
      <c r="B87" s="6">
        <v>41730</v>
      </c>
      <c r="C87" s="10">
        <v>-10000</v>
      </c>
      <c r="E87" s="6">
        <v>41730</v>
      </c>
      <c r="F87" s="10">
        <v>-10000</v>
      </c>
    </row>
    <row r="88" spans="2:6" ht="16.149999999999999" x14ac:dyDescent="0.45">
      <c r="B88" s="18">
        <v>41747</v>
      </c>
      <c r="C88" s="10">
        <v>-10000</v>
      </c>
      <c r="E88" s="18">
        <v>41747</v>
      </c>
      <c r="F88" s="10">
        <v>-10000</v>
      </c>
    </row>
    <row r="89" spans="2:6" ht="16.149999999999999" x14ac:dyDescent="0.45">
      <c r="B89" s="6">
        <v>41760</v>
      </c>
      <c r="C89" s="10">
        <v>12470.588235294117</v>
      </c>
      <c r="E89" s="6">
        <v>41760</v>
      </c>
      <c r="F89" s="10">
        <v>12050.440232801075</v>
      </c>
    </row>
    <row r="90" spans="2:6" ht="16.149999999999999" x14ac:dyDescent="0.45">
      <c r="B90" s="6">
        <v>41760</v>
      </c>
      <c r="C90" s="10">
        <v>-10000</v>
      </c>
      <c r="E90" s="6">
        <v>41760</v>
      </c>
      <c r="F90" s="10">
        <v>-10000</v>
      </c>
    </row>
    <row r="91" spans="2:6" ht="16.149999999999999" x14ac:dyDescent="0.45">
      <c r="B91" s="6">
        <v>41760</v>
      </c>
      <c r="C91" s="10">
        <v>-10000</v>
      </c>
      <c r="E91" s="6">
        <v>41760</v>
      </c>
      <c r="F91" s="10">
        <v>-10000</v>
      </c>
    </row>
    <row r="92" spans="2:6" ht="16.149999999999999" x14ac:dyDescent="0.45">
      <c r="B92" s="19">
        <v>41787</v>
      </c>
      <c r="C92" s="10">
        <v>12571.428571428572</v>
      </c>
      <c r="E92" s="19">
        <v>41787</v>
      </c>
      <c r="F92" s="10">
        <v>12037.254901960783</v>
      </c>
    </row>
    <row r="93" spans="2:6" ht="16.149999999999999" x14ac:dyDescent="0.45">
      <c r="B93" s="19">
        <v>41807</v>
      </c>
      <c r="C93" s="10">
        <v>12983.606557377048</v>
      </c>
      <c r="E93" s="19">
        <v>41807</v>
      </c>
      <c r="F93" s="10">
        <v>11370.461127199822</v>
      </c>
    </row>
    <row r="94" spans="2:6" ht="16.149999999999999" x14ac:dyDescent="0.45">
      <c r="B94" s="19">
        <v>41809</v>
      </c>
      <c r="C94" s="10">
        <v>20093.457943925234</v>
      </c>
      <c r="E94" s="19">
        <v>41809</v>
      </c>
      <c r="F94" s="10">
        <v>12253.892215568862</v>
      </c>
    </row>
    <row r="95" spans="2:6" ht="16.149999999999999" x14ac:dyDescent="0.45">
      <c r="B95" s="19">
        <v>41816</v>
      </c>
      <c r="C95" s="10">
        <v>10874.31693989071</v>
      </c>
      <c r="E95" s="19">
        <v>41816</v>
      </c>
      <c r="F95" s="10">
        <v>11029.080759881155</v>
      </c>
    </row>
    <row r="96" spans="2:6" ht="16.149999999999999" x14ac:dyDescent="0.45">
      <c r="B96" s="6">
        <v>41821</v>
      </c>
      <c r="C96" s="10">
        <v>20363.636363636364</v>
      </c>
      <c r="E96" s="6">
        <v>41821</v>
      </c>
      <c r="F96" s="10">
        <v>14493.229845334541</v>
      </c>
    </row>
    <row r="97" spans="2:6" ht="16.149999999999999" x14ac:dyDescent="0.45">
      <c r="B97" s="6">
        <v>41821</v>
      </c>
      <c r="C97" s="10">
        <v>-10000</v>
      </c>
      <c r="E97" s="6">
        <v>41821</v>
      </c>
      <c r="F97" s="10">
        <v>-10000</v>
      </c>
    </row>
    <row r="98" spans="2:6" ht="16.149999999999999" x14ac:dyDescent="0.45">
      <c r="B98" s="18">
        <v>41821</v>
      </c>
      <c r="C98" s="10">
        <v>-10000</v>
      </c>
      <c r="E98" s="18">
        <v>41821</v>
      </c>
      <c r="F98" s="10">
        <v>-10000</v>
      </c>
    </row>
    <row r="99" spans="2:6" ht="16.149999999999999" x14ac:dyDescent="0.45">
      <c r="B99" s="6">
        <v>41852</v>
      </c>
      <c r="C99" s="10">
        <v>-10000</v>
      </c>
      <c r="E99" s="6">
        <v>41852</v>
      </c>
      <c r="F99" s="10">
        <v>-10000</v>
      </c>
    </row>
    <row r="100" spans="2:6" ht="16.149999999999999" x14ac:dyDescent="0.45">
      <c r="B100" s="6">
        <v>41852</v>
      </c>
      <c r="C100" s="10">
        <v>30222.222222222223</v>
      </c>
      <c r="E100" s="6">
        <v>41852</v>
      </c>
      <c r="F100" s="10">
        <v>12411.279493573758</v>
      </c>
    </row>
    <row r="101" spans="2:6" ht="16.149999999999999" x14ac:dyDescent="0.45">
      <c r="B101" s="6">
        <v>41883</v>
      </c>
      <c r="C101" s="10">
        <v>40333.333333333336</v>
      </c>
      <c r="E101" s="6">
        <v>41883</v>
      </c>
      <c r="F101" s="10">
        <v>16392.604006163328</v>
      </c>
    </row>
    <row r="102" spans="2:6" ht="16.149999999999999" x14ac:dyDescent="0.45">
      <c r="B102" s="6">
        <v>41913</v>
      </c>
      <c r="C102" s="10">
        <v>-10000</v>
      </c>
      <c r="E102" s="6">
        <v>41913</v>
      </c>
      <c r="F102" s="10">
        <v>-10000</v>
      </c>
    </row>
    <row r="103" spans="2:6" ht="16.149999999999999" x14ac:dyDescent="0.45">
      <c r="B103" s="18">
        <v>41931</v>
      </c>
      <c r="C103" s="10">
        <v>-10000</v>
      </c>
      <c r="E103" s="18">
        <v>41931</v>
      </c>
      <c r="F103" s="10">
        <v>-10000</v>
      </c>
    </row>
    <row r="104" spans="2:6" ht="16.149999999999999" x14ac:dyDescent="0.45">
      <c r="B104" s="19">
        <v>41933</v>
      </c>
      <c r="C104" s="10">
        <v>9186.0465116279065</v>
      </c>
      <c r="E104" s="19">
        <v>41933</v>
      </c>
      <c r="F104" s="10">
        <v>10054.861899356792</v>
      </c>
    </row>
    <row r="105" spans="2:6" ht="16.149999999999999" x14ac:dyDescent="0.45">
      <c r="B105" s="18">
        <v>41942</v>
      </c>
      <c r="C105" s="10">
        <v>-10000</v>
      </c>
      <c r="E105" s="18">
        <v>41942</v>
      </c>
      <c r="F105" s="10">
        <v>-10000</v>
      </c>
    </row>
    <row r="106" spans="2:6" ht="16.149999999999999" x14ac:dyDescent="0.45">
      <c r="B106" s="6">
        <v>41944</v>
      </c>
      <c r="C106" s="10">
        <v>19000</v>
      </c>
      <c r="E106" s="6">
        <v>41944</v>
      </c>
      <c r="F106" s="10">
        <v>14914.765136536096</v>
      </c>
    </row>
    <row r="107" spans="2:6" ht="16.149999999999999" x14ac:dyDescent="0.45">
      <c r="B107" s="6">
        <v>41944</v>
      </c>
      <c r="C107" s="10">
        <v>-10000</v>
      </c>
      <c r="E107" s="6">
        <v>41944</v>
      </c>
      <c r="F107" s="10">
        <v>-10000</v>
      </c>
    </row>
    <row r="108" spans="2:6" ht="16.149999999999999" x14ac:dyDescent="0.45">
      <c r="B108" s="6">
        <v>41944</v>
      </c>
      <c r="C108" s="10">
        <v>6296.2962962962965</v>
      </c>
      <c r="E108" s="6">
        <v>41944</v>
      </c>
      <c r="F108" s="10">
        <v>11023.776773432895</v>
      </c>
    </row>
    <row r="109" spans="2:6" ht="16.149999999999999" x14ac:dyDescent="0.45">
      <c r="B109" s="6">
        <v>42005</v>
      </c>
      <c r="C109" s="21">
        <v>-10000</v>
      </c>
      <c r="E109" s="6">
        <v>42005</v>
      </c>
      <c r="F109" s="21">
        <v>-10000</v>
      </c>
    </row>
    <row r="110" spans="2:6" ht="16.149999999999999" x14ac:dyDescent="0.45">
      <c r="B110" s="18">
        <v>42005</v>
      </c>
      <c r="C110" s="10">
        <v>-10000</v>
      </c>
      <c r="E110" s="18">
        <v>42005</v>
      </c>
      <c r="F110" s="10">
        <v>-10000</v>
      </c>
    </row>
    <row r="111" spans="2:6" ht="16.149999999999999" x14ac:dyDescent="0.45">
      <c r="B111" s="6">
        <v>42036</v>
      </c>
      <c r="C111" s="10">
        <v>19361.702127659573</v>
      </c>
      <c r="E111" s="6">
        <v>42036</v>
      </c>
      <c r="F111" s="10">
        <v>14634.170854271355</v>
      </c>
    </row>
    <row r="112" spans="2:6" ht="16.149999999999999" x14ac:dyDescent="0.45">
      <c r="B112" s="6">
        <v>42036</v>
      </c>
      <c r="C112" s="10">
        <v>-10000</v>
      </c>
      <c r="E112" s="6">
        <v>42036</v>
      </c>
      <c r="F112" s="10">
        <v>-10000</v>
      </c>
    </row>
    <row r="113" spans="2:6" ht="16.149999999999999" x14ac:dyDescent="0.45">
      <c r="B113" s="19">
        <v>42050</v>
      </c>
      <c r="C113" s="10">
        <v>11636.363636363638</v>
      </c>
      <c r="E113" s="19">
        <v>42050</v>
      </c>
      <c r="F113" s="10">
        <v>10455.752529964831</v>
      </c>
    </row>
    <row r="114" spans="2:6" ht="16.149999999999999" x14ac:dyDescent="0.45">
      <c r="B114" s="6">
        <v>42095</v>
      </c>
      <c r="C114" s="10">
        <v>-10000</v>
      </c>
      <c r="E114" s="6">
        <v>42095</v>
      </c>
      <c r="F114" s="10">
        <v>-10000</v>
      </c>
    </row>
    <row r="115" spans="2:6" ht="16.149999999999999" x14ac:dyDescent="0.45">
      <c r="B115" s="19">
        <v>42121</v>
      </c>
      <c r="C115" s="10">
        <v>14516.129032258064</v>
      </c>
      <c r="E115" s="19">
        <v>42121</v>
      </c>
      <c r="F115" s="10">
        <v>9880.0305376813176</v>
      </c>
    </row>
    <row r="116" spans="2:6" ht="16.149999999999999" x14ac:dyDescent="0.45">
      <c r="B116" s="6">
        <v>42125</v>
      </c>
      <c r="C116" s="10">
        <v>10909.090909090908</v>
      </c>
      <c r="E116" s="6">
        <v>42125</v>
      </c>
      <c r="F116" s="10">
        <v>9521.946829133205</v>
      </c>
    </row>
    <row r="117" spans="2:6" ht="16.149999999999999" x14ac:dyDescent="0.45">
      <c r="B117" s="6">
        <v>42156</v>
      </c>
      <c r="C117" s="10">
        <v>-10000</v>
      </c>
      <c r="E117" s="6">
        <v>42156</v>
      </c>
      <c r="F117" s="10">
        <v>-10000</v>
      </c>
    </row>
    <row r="118" spans="2:6" ht="16.149999999999999" x14ac:dyDescent="0.45">
      <c r="B118" s="18">
        <v>42156</v>
      </c>
      <c r="C118" s="10">
        <v>-10000</v>
      </c>
      <c r="E118" s="18">
        <v>42156</v>
      </c>
      <c r="F118" s="10">
        <v>-10000</v>
      </c>
    </row>
    <row r="119" spans="2:6" ht="16.149999999999999" x14ac:dyDescent="0.45">
      <c r="B119" s="19">
        <v>42167</v>
      </c>
      <c r="C119" s="10">
        <v>12018.348623853211</v>
      </c>
      <c r="E119" s="19">
        <v>42167</v>
      </c>
      <c r="F119" s="10">
        <v>10356.247060667816</v>
      </c>
    </row>
    <row r="120" spans="2:6" ht="16.149999999999999" x14ac:dyDescent="0.45">
      <c r="B120" s="6">
        <v>42186</v>
      </c>
      <c r="C120" s="10">
        <v>12904.761904761905</v>
      </c>
      <c r="E120" s="6">
        <v>42186</v>
      </c>
      <c r="F120" s="10">
        <v>9862.7865961199295</v>
      </c>
    </row>
    <row r="121" spans="2:6" ht="16.149999999999999" x14ac:dyDescent="0.45">
      <c r="B121" s="6">
        <v>42186</v>
      </c>
      <c r="C121" s="10">
        <v>-10000</v>
      </c>
      <c r="E121" s="6">
        <v>42186</v>
      </c>
      <c r="F121" s="10">
        <v>-10000</v>
      </c>
    </row>
    <row r="122" spans="2:6" ht="16.149999999999999" x14ac:dyDescent="0.45">
      <c r="B122" s="18">
        <v>42211</v>
      </c>
      <c r="C122" s="10">
        <v>-10000</v>
      </c>
      <c r="E122" s="18">
        <v>42211</v>
      </c>
      <c r="F122" s="10">
        <v>-10000</v>
      </c>
    </row>
    <row r="123" spans="2:6" ht="16.149999999999999" x14ac:dyDescent="0.45">
      <c r="B123" s="6">
        <v>42248</v>
      </c>
      <c r="C123" s="10">
        <v>-10000</v>
      </c>
      <c r="E123" s="6">
        <v>42248</v>
      </c>
      <c r="F123" s="10">
        <v>-10000</v>
      </c>
    </row>
    <row r="124" spans="2:6" ht="16.149999999999999" x14ac:dyDescent="0.45">
      <c r="B124" s="6">
        <v>42309</v>
      </c>
      <c r="C124" s="10">
        <v>-10000</v>
      </c>
      <c r="E124" s="6">
        <v>42309</v>
      </c>
      <c r="F124" s="10">
        <v>-10000</v>
      </c>
    </row>
    <row r="125" spans="2:6" ht="16.149999999999999" x14ac:dyDescent="0.45">
      <c r="B125" s="6">
        <v>42339</v>
      </c>
      <c r="C125" s="10">
        <v>26181.818181818184</v>
      </c>
      <c r="E125" s="6">
        <v>42339</v>
      </c>
      <c r="F125" s="10">
        <v>8954.0350877192977</v>
      </c>
    </row>
    <row r="126" spans="2:6" ht="16.149999999999999" x14ac:dyDescent="0.45">
      <c r="B126" s="6">
        <v>42370</v>
      </c>
      <c r="C126" s="10">
        <v>13460</v>
      </c>
      <c r="E126" s="6">
        <v>42370</v>
      </c>
      <c r="F126" s="10">
        <v>8558.2790360947347</v>
      </c>
    </row>
    <row r="127" spans="2:6" ht="16.149999999999999" x14ac:dyDescent="0.45">
      <c r="B127" s="6">
        <v>42370</v>
      </c>
      <c r="C127" s="21">
        <v>-10000</v>
      </c>
      <c r="E127" s="6">
        <v>42370</v>
      </c>
      <c r="F127" s="21">
        <v>-10000</v>
      </c>
    </row>
    <row r="128" spans="2:6" ht="16.149999999999999" x14ac:dyDescent="0.45">
      <c r="B128" s="18">
        <v>42381</v>
      </c>
      <c r="C128" s="10">
        <v>-10000</v>
      </c>
      <c r="E128" s="18">
        <v>42381</v>
      </c>
      <c r="F128" s="10">
        <v>-10000</v>
      </c>
    </row>
    <row r="129" spans="2:6" ht="16.149999999999999" x14ac:dyDescent="0.45">
      <c r="B129" s="6">
        <v>42430</v>
      </c>
      <c r="C129" s="10">
        <v>-10000</v>
      </c>
      <c r="E129" s="6">
        <v>42430</v>
      </c>
      <c r="F129" s="10">
        <v>-10000</v>
      </c>
    </row>
    <row r="130" spans="2:6" ht="16.149999999999999" x14ac:dyDescent="0.45">
      <c r="B130" s="6">
        <v>42491</v>
      </c>
      <c r="C130" s="10">
        <v>-10000</v>
      </c>
      <c r="E130" s="6">
        <v>42491</v>
      </c>
      <c r="F130" s="10">
        <v>-10000</v>
      </c>
    </row>
    <row r="131" spans="2:6" ht="16.149999999999999" x14ac:dyDescent="0.45">
      <c r="B131" s="18">
        <v>42502</v>
      </c>
      <c r="C131" s="10">
        <v>-10000</v>
      </c>
      <c r="E131" s="18">
        <v>42502</v>
      </c>
      <c r="F131" s="10">
        <v>-10000</v>
      </c>
    </row>
    <row r="132" spans="2:6" ht="16.149999999999999" x14ac:dyDescent="0.45">
      <c r="B132" s="19">
        <v>42522</v>
      </c>
      <c r="C132" s="10">
        <v>11745.562130177515</v>
      </c>
      <c r="E132" s="19">
        <v>42522</v>
      </c>
      <c r="F132" s="10">
        <v>9582.7943078913322</v>
      </c>
    </row>
    <row r="133" spans="2:6" ht="16.149999999999999" x14ac:dyDescent="0.45">
      <c r="B133" s="6">
        <v>42552</v>
      </c>
      <c r="C133" s="10">
        <v>-10000</v>
      </c>
      <c r="E133" s="6">
        <v>42552</v>
      </c>
      <c r="F133" s="10">
        <v>-10000</v>
      </c>
    </row>
    <row r="134" spans="2:6" ht="16.149999999999999" x14ac:dyDescent="0.45">
      <c r="B134" s="6">
        <v>42583</v>
      </c>
      <c r="C134" s="10">
        <v>22957.74647887324</v>
      </c>
      <c r="E134" s="6">
        <v>42583</v>
      </c>
      <c r="F134" s="10">
        <v>12360.865724381625</v>
      </c>
    </row>
    <row r="135" spans="2:6" ht="16.149999999999999" x14ac:dyDescent="0.45">
      <c r="B135" s="6">
        <v>42583</v>
      </c>
      <c r="C135" s="10">
        <v>24597.701149425287</v>
      </c>
      <c r="E135" s="6">
        <v>42583</v>
      </c>
      <c r="F135" s="10">
        <v>10615.425350834057</v>
      </c>
    </row>
    <row r="136" spans="2:6" ht="16.149999999999999" x14ac:dyDescent="0.45">
      <c r="B136" s="18">
        <v>42589</v>
      </c>
      <c r="C136" s="10">
        <v>-10000</v>
      </c>
      <c r="E136" s="18">
        <v>42589</v>
      </c>
      <c r="F136" s="10">
        <v>-10000</v>
      </c>
    </row>
    <row r="137" spans="2:6" ht="16.149999999999999" x14ac:dyDescent="0.45">
      <c r="B137" s="6">
        <v>42597</v>
      </c>
      <c r="C137" s="10">
        <v>58400</v>
      </c>
      <c r="E137" s="6">
        <v>42597</v>
      </c>
      <c r="F137" s="10">
        <v>13619.995146809026</v>
      </c>
    </row>
    <row r="138" spans="2:6" ht="16.149999999999999" x14ac:dyDescent="0.45">
      <c r="B138" s="20">
        <v>42605</v>
      </c>
      <c r="C138" s="10">
        <v>11698.113207547169</v>
      </c>
      <c r="E138" s="20">
        <v>42605</v>
      </c>
      <c r="F138" s="10">
        <v>10853.043815432338</v>
      </c>
    </row>
    <row r="139" spans="2:6" ht="16.149999999999999" x14ac:dyDescent="0.45">
      <c r="B139" s="6">
        <v>42614</v>
      </c>
      <c r="C139" s="10">
        <v>-10000</v>
      </c>
      <c r="E139" s="6">
        <v>42614</v>
      </c>
      <c r="F139" s="10">
        <v>-10000</v>
      </c>
    </row>
    <row r="140" spans="2:6" ht="16.149999999999999" x14ac:dyDescent="0.45">
      <c r="B140" s="19">
        <v>42639</v>
      </c>
      <c r="C140" s="10">
        <v>8888.8888888888887</v>
      </c>
      <c r="E140" s="19">
        <v>42639</v>
      </c>
      <c r="F140" s="10">
        <v>9656.0187820147985</v>
      </c>
    </row>
    <row r="141" spans="2:6" ht="16.149999999999999" x14ac:dyDescent="0.45">
      <c r="B141" s="18">
        <v>42655</v>
      </c>
      <c r="C141" s="10">
        <v>-10000</v>
      </c>
      <c r="E141" s="18">
        <v>42655</v>
      </c>
      <c r="F141" s="10">
        <v>-10000</v>
      </c>
    </row>
    <row r="142" spans="2:6" ht="16.149999999999999" x14ac:dyDescent="0.45">
      <c r="B142" s="6">
        <v>42675</v>
      </c>
      <c r="C142" s="10">
        <v>12897.959183673469</v>
      </c>
      <c r="E142" s="6">
        <v>42675</v>
      </c>
      <c r="F142" s="10">
        <v>10228.460276898433</v>
      </c>
    </row>
    <row r="143" spans="2:6" ht="16.149999999999999" x14ac:dyDescent="0.45">
      <c r="B143" s="6">
        <v>42675</v>
      </c>
      <c r="C143" s="10">
        <v>-10000</v>
      </c>
      <c r="E143" s="6">
        <v>42675</v>
      </c>
      <c r="F143" s="10">
        <v>-10000</v>
      </c>
    </row>
    <row r="144" spans="2:6" ht="16.149999999999999" x14ac:dyDescent="0.45">
      <c r="B144" s="6">
        <v>42675</v>
      </c>
      <c r="C144" s="10">
        <v>9132.9479768786114</v>
      </c>
      <c r="E144" s="6">
        <v>42675</v>
      </c>
      <c r="F144" s="10">
        <v>9965.5753040224499</v>
      </c>
    </row>
    <row r="145" spans="2:6" ht="16.149999999999999" x14ac:dyDescent="0.45">
      <c r="B145" s="6">
        <v>42736</v>
      </c>
      <c r="C145" s="21">
        <v>-10000</v>
      </c>
      <c r="E145" s="6">
        <v>42736</v>
      </c>
      <c r="F145" s="21">
        <v>-10000</v>
      </c>
    </row>
    <row r="146" spans="2:6" ht="16.149999999999999" x14ac:dyDescent="0.45">
      <c r="B146" s="18">
        <v>42745</v>
      </c>
      <c r="C146" s="10">
        <v>-10000</v>
      </c>
      <c r="E146" s="18">
        <v>42745</v>
      </c>
      <c r="F146" s="10">
        <v>-10000</v>
      </c>
    </row>
    <row r="147" spans="2:6" ht="16.149999999999999" x14ac:dyDescent="0.45">
      <c r="B147" s="20">
        <v>42767</v>
      </c>
      <c r="C147" s="10">
        <v>12605.042016806723</v>
      </c>
      <c r="E147" s="20">
        <v>42767</v>
      </c>
      <c r="F147" s="10">
        <v>10022.793646271102</v>
      </c>
    </row>
    <row r="148" spans="2:6" ht="16.149999999999999" x14ac:dyDescent="0.45">
      <c r="B148" s="20">
        <v>42767</v>
      </c>
      <c r="C148" s="10">
        <v>10822.510822510822</v>
      </c>
      <c r="E148" s="20">
        <v>42767</v>
      </c>
      <c r="F148" s="10">
        <v>10021.365999572679</v>
      </c>
    </row>
    <row r="149" spans="2:6" ht="16.149999999999999" x14ac:dyDescent="0.45">
      <c r="B149" s="6">
        <v>42767</v>
      </c>
      <c r="C149" s="10">
        <v>16619.31818181818</v>
      </c>
      <c r="E149" s="6">
        <v>42767</v>
      </c>
      <c r="F149" s="10">
        <v>10121.929288206307</v>
      </c>
    </row>
    <row r="150" spans="2:6" ht="16.149999999999999" x14ac:dyDescent="0.45">
      <c r="B150" s="18">
        <v>42768</v>
      </c>
      <c r="C150" s="10">
        <v>-10000</v>
      </c>
      <c r="E150" s="18">
        <v>42768</v>
      </c>
      <c r="F150" s="10">
        <v>-10000</v>
      </c>
    </row>
    <row r="151" spans="2:6" ht="16.149999999999999" x14ac:dyDescent="0.45">
      <c r="B151" s="18">
        <v>42793</v>
      </c>
      <c r="C151" s="10">
        <v>-10000</v>
      </c>
      <c r="E151" s="18">
        <v>42793</v>
      </c>
      <c r="F151" s="10">
        <v>-10000</v>
      </c>
    </row>
    <row r="152" spans="2:6" ht="16.149999999999999" x14ac:dyDescent="0.45">
      <c r="B152" s="6">
        <v>42795</v>
      </c>
      <c r="C152" s="10">
        <v>-10000</v>
      </c>
      <c r="E152" s="6">
        <v>42795</v>
      </c>
      <c r="F152" s="10">
        <v>-10000</v>
      </c>
    </row>
    <row r="153" spans="2:6" ht="16.149999999999999" x14ac:dyDescent="0.45">
      <c r="B153" s="20">
        <v>42826</v>
      </c>
      <c r="C153" s="10">
        <v>10847.457627118645</v>
      </c>
      <c r="E153" s="20">
        <v>42826</v>
      </c>
      <c r="F153" s="10">
        <v>11011.561768095469</v>
      </c>
    </row>
    <row r="154" spans="2:6" ht="16.149999999999999" x14ac:dyDescent="0.45">
      <c r="B154" s="18">
        <v>42830</v>
      </c>
      <c r="C154" s="10">
        <v>-10000</v>
      </c>
      <c r="E154" s="18">
        <v>42830</v>
      </c>
      <c r="F154" s="10">
        <v>-10000</v>
      </c>
    </row>
    <row r="155" spans="2:6" ht="16.149999999999999" x14ac:dyDescent="0.45">
      <c r="B155" s="6">
        <v>42856</v>
      </c>
      <c r="C155" s="10">
        <v>16911.111111111109</v>
      </c>
      <c r="E155" s="6">
        <v>42856</v>
      </c>
      <c r="F155" s="10">
        <v>11561.669829222012</v>
      </c>
    </row>
    <row r="156" spans="2:6" ht="16.149999999999999" x14ac:dyDescent="0.45">
      <c r="B156" s="6">
        <v>42856</v>
      </c>
      <c r="C156" s="10">
        <v>15254.237288135595</v>
      </c>
      <c r="E156" s="6">
        <v>42856</v>
      </c>
      <c r="F156" s="10">
        <v>11368.960192821904</v>
      </c>
    </row>
    <row r="157" spans="2:6" ht="16.149999999999999" x14ac:dyDescent="0.45">
      <c r="B157" s="6">
        <v>42856</v>
      </c>
      <c r="C157" s="10">
        <v>-10000</v>
      </c>
      <c r="E157" s="6">
        <v>42856</v>
      </c>
      <c r="F157" s="10">
        <v>-10000</v>
      </c>
    </row>
    <row r="158" spans="2:6" ht="16.149999999999999" x14ac:dyDescent="0.45">
      <c r="B158" s="20">
        <v>42885</v>
      </c>
      <c r="C158" s="10">
        <v>11258.86524822695</v>
      </c>
      <c r="E158" s="20">
        <v>42885</v>
      </c>
      <c r="F158" s="10">
        <v>11092.255367391766</v>
      </c>
    </row>
    <row r="159" spans="2:6" ht="16.149999999999999" x14ac:dyDescent="0.45">
      <c r="B159" s="6">
        <v>42887</v>
      </c>
      <c r="C159" s="10">
        <v>30000</v>
      </c>
      <c r="E159" s="6">
        <v>42887</v>
      </c>
      <c r="F159" s="10">
        <v>12281.895119829154</v>
      </c>
    </row>
    <row r="160" spans="2:6" ht="16.149999999999999" x14ac:dyDescent="0.45">
      <c r="B160" s="20">
        <v>42892</v>
      </c>
      <c r="C160" s="10">
        <v>11450.381679389313</v>
      </c>
      <c r="E160" s="20">
        <v>42892</v>
      </c>
      <c r="F160" s="10">
        <v>10778.842149104539</v>
      </c>
    </row>
    <row r="161" spans="2:6" ht="16.149999999999999" x14ac:dyDescent="0.45">
      <c r="B161" s="18">
        <v>42916</v>
      </c>
      <c r="C161" s="10">
        <v>-10000</v>
      </c>
      <c r="E161" s="18">
        <v>42916</v>
      </c>
      <c r="F161" s="10">
        <v>-10000</v>
      </c>
    </row>
    <row r="162" spans="2:6" ht="16.149999999999999" x14ac:dyDescent="0.45">
      <c r="B162" s="6">
        <v>42917</v>
      </c>
      <c r="C162" s="10">
        <v>9814.8148148148157</v>
      </c>
      <c r="E162" s="6">
        <v>42917</v>
      </c>
      <c r="F162" s="10">
        <v>11342.016471356528</v>
      </c>
    </row>
    <row r="163" spans="2:6" ht="16.149999999999999" x14ac:dyDescent="0.45">
      <c r="B163" s="6">
        <v>42917</v>
      </c>
      <c r="C163" s="10">
        <v>-10000</v>
      </c>
      <c r="E163" s="6">
        <v>42917</v>
      </c>
      <c r="F163" s="10">
        <v>-10000</v>
      </c>
    </row>
    <row r="164" spans="2:6" ht="16.149999999999999" x14ac:dyDescent="0.45">
      <c r="B164" s="20">
        <v>42925</v>
      </c>
      <c r="C164" s="10">
        <v>11104.582843713279</v>
      </c>
      <c r="E164" s="20">
        <v>42925</v>
      </c>
      <c r="F164" s="10">
        <v>10462.400747314339</v>
      </c>
    </row>
    <row r="165" spans="2:6" ht="16.149999999999999" x14ac:dyDescent="0.45">
      <c r="B165" s="18">
        <v>42937</v>
      </c>
      <c r="C165" s="10">
        <v>-10000</v>
      </c>
      <c r="E165" s="18">
        <v>42937</v>
      </c>
      <c r="F165" s="10">
        <v>-10000</v>
      </c>
    </row>
    <row r="166" spans="2:6" ht="16.149999999999999" x14ac:dyDescent="0.45">
      <c r="B166" s="18">
        <v>42969</v>
      </c>
      <c r="C166" s="10">
        <v>-10000</v>
      </c>
      <c r="E166" s="18">
        <v>42969</v>
      </c>
      <c r="F166" s="10">
        <v>-10000</v>
      </c>
    </row>
    <row r="167" spans="2:6" ht="16.149999999999999" x14ac:dyDescent="0.45">
      <c r="B167" s="6">
        <v>42979</v>
      </c>
      <c r="C167" s="10">
        <v>-10000</v>
      </c>
      <c r="E167" s="6">
        <v>42979</v>
      </c>
      <c r="F167" s="10">
        <v>-10000</v>
      </c>
    </row>
    <row r="168" spans="2:6" ht="16.149999999999999" x14ac:dyDescent="0.45">
      <c r="B168" s="20">
        <v>43029</v>
      </c>
      <c r="C168" s="10">
        <v>9801.5122873345936</v>
      </c>
      <c r="E168" s="20">
        <v>43029</v>
      </c>
      <c r="F168" s="10">
        <v>10475.081659713464</v>
      </c>
    </row>
    <row r="169" spans="2:6" ht="16.149999999999999" x14ac:dyDescent="0.45">
      <c r="B169" s="6">
        <v>43040</v>
      </c>
      <c r="C169" s="10">
        <v>-10000</v>
      </c>
      <c r="E169" s="6">
        <v>43040</v>
      </c>
      <c r="F169" s="10">
        <v>-10000</v>
      </c>
    </row>
    <row r="170" spans="2:6" ht="16.149999999999999" x14ac:dyDescent="0.45">
      <c r="B170" s="18">
        <v>43043</v>
      </c>
      <c r="C170" s="10">
        <v>-10000</v>
      </c>
      <c r="E170" s="18">
        <v>43043</v>
      </c>
      <c r="F170" s="10">
        <v>-10000</v>
      </c>
    </row>
    <row r="171" spans="2:6" ht="16.149999999999999" x14ac:dyDescent="0.45">
      <c r="B171" s="6">
        <v>43070</v>
      </c>
      <c r="C171" s="10">
        <v>23882.352941176468</v>
      </c>
      <c r="E171" s="6">
        <v>43070</v>
      </c>
      <c r="F171" s="10">
        <v>13655.030800821354</v>
      </c>
    </row>
    <row r="172" spans="2:6" ht="16.149999999999999" x14ac:dyDescent="0.45">
      <c r="B172" s="6">
        <v>43070</v>
      </c>
      <c r="C172" s="10">
        <v>25166.666666666664</v>
      </c>
      <c r="E172" s="6">
        <v>43070</v>
      </c>
      <c r="F172" s="10">
        <v>12634.898920808633</v>
      </c>
    </row>
    <row r="173" spans="2:6" ht="16.149999999999999" x14ac:dyDescent="0.45">
      <c r="B173" s="20">
        <v>43094</v>
      </c>
      <c r="C173" s="10">
        <v>11184.265734265735</v>
      </c>
      <c r="E173" s="20">
        <v>43094</v>
      </c>
      <c r="F173" s="10">
        <v>10596.646788847607</v>
      </c>
    </row>
    <row r="174" spans="2:6" ht="16.149999999999999" x14ac:dyDescent="0.45">
      <c r="B174" s="20">
        <v>43094</v>
      </c>
      <c r="C174" s="10">
        <v>12242.873432155075</v>
      </c>
      <c r="E174" s="20">
        <v>43094</v>
      </c>
      <c r="F174" s="10">
        <v>10846.222676722486</v>
      </c>
    </row>
    <row r="175" spans="2:6" ht="16.149999999999999" x14ac:dyDescent="0.45">
      <c r="B175" s="6">
        <v>43101</v>
      </c>
      <c r="C175" s="21">
        <v>-10000</v>
      </c>
      <c r="E175" s="6">
        <v>43101</v>
      </c>
      <c r="F175" s="21">
        <v>-10000</v>
      </c>
    </row>
    <row r="176" spans="2:6" ht="16.149999999999999" x14ac:dyDescent="0.45">
      <c r="B176" s="18">
        <v>43109</v>
      </c>
      <c r="C176" s="10">
        <v>-10000</v>
      </c>
      <c r="E176" s="18">
        <v>43109</v>
      </c>
      <c r="F176" s="10">
        <v>-10000</v>
      </c>
    </row>
    <row r="177" spans="2:6" ht="16.149999999999999" x14ac:dyDescent="0.45">
      <c r="B177" s="20">
        <v>43128</v>
      </c>
      <c r="C177" s="10">
        <v>14666.666666666668</v>
      </c>
      <c r="E177" s="20">
        <v>43128</v>
      </c>
      <c r="F177" s="10">
        <v>10702.092919697194</v>
      </c>
    </row>
    <row r="178" spans="2:6" ht="16.149999999999999" x14ac:dyDescent="0.45">
      <c r="B178" s="6">
        <v>43128</v>
      </c>
      <c r="C178" s="10">
        <v>15500</v>
      </c>
      <c r="E178" s="6">
        <v>43128</v>
      </c>
      <c r="F178" s="10">
        <v>10913.56604014832</v>
      </c>
    </row>
    <row r="179" spans="2:6" ht="16.149999999999999" x14ac:dyDescent="0.45">
      <c r="B179" s="18">
        <v>43144</v>
      </c>
      <c r="C179" s="10">
        <v>-10000</v>
      </c>
      <c r="E179" s="18">
        <v>43144</v>
      </c>
      <c r="F179" s="10">
        <v>-10000</v>
      </c>
    </row>
    <row r="180" spans="2:6" ht="16.149999999999999" x14ac:dyDescent="0.45">
      <c r="B180" s="19">
        <v>43152</v>
      </c>
      <c r="C180" s="10">
        <v>10853.591160220994</v>
      </c>
      <c r="E180" s="19">
        <v>43152</v>
      </c>
      <c r="F180" s="10">
        <v>9826.3798159277649</v>
      </c>
    </row>
    <row r="181" spans="2:6" ht="16.149999999999999" x14ac:dyDescent="0.45">
      <c r="B181" s="19">
        <v>43159</v>
      </c>
      <c r="C181" s="10">
        <v>9860.3122432210348</v>
      </c>
      <c r="E181" s="19">
        <v>43159</v>
      </c>
      <c r="F181" s="10">
        <v>9966.1807580174936</v>
      </c>
    </row>
    <row r="182" spans="2:6" ht="16.149999999999999" x14ac:dyDescent="0.45">
      <c r="B182" s="6">
        <v>43160</v>
      </c>
      <c r="C182" s="10">
        <v>-10000</v>
      </c>
      <c r="E182" s="6">
        <v>43160</v>
      </c>
      <c r="F182" s="10">
        <v>-10000</v>
      </c>
    </row>
    <row r="183" spans="2:6" ht="16.149999999999999" x14ac:dyDescent="0.45">
      <c r="B183" s="18">
        <v>43197</v>
      </c>
      <c r="C183" s="10">
        <v>-10000</v>
      </c>
      <c r="E183" s="18">
        <v>43197</v>
      </c>
      <c r="F183" s="10">
        <v>-10000</v>
      </c>
    </row>
    <row r="184" spans="2:6" ht="16.149999999999999" x14ac:dyDescent="0.45">
      <c r="B184" s="18">
        <v>43208</v>
      </c>
      <c r="C184" s="10">
        <v>-10000</v>
      </c>
      <c r="E184" s="18">
        <v>43208</v>
      </c>
      <c r="F184" s="10">
        <v>-10000</v>
      </c>
    </row>
    <row r="185" spans="2:6" ht="16.149999999999999" x14ac:dyDescent="0.45">
      <c r="B185" s="6">
        <v>43221</v>
      </c>
      <c r="C185" s="10">
        <v>-10000</v>
      </c>
      <c r="E185" s="6">
        <v>43221</v>
      </c>
      <c r="F185" s="10">
        <v>-10000</v>
      </c>
    </row>
    <row r="186" spans="2:6" ht="16.149999999999999" x14ac:dyDescent="0.45">
      <c r="B186" s="18">
        <v>43233</v>
      </c>
      <c r="C186" s="10">
        <v>-10000</v>
      </c>
      <c r="E186" s="18">
        <v>43233</v>
      </c>
      <c r="F186" s="10">
        <v>-10000</v>
      </c>
    </row>
    <row r="187" spans="2:6" ht="16.149999999999999" x14ac:dyDescent="0.45">
      <c r="B187" s="16">
        <v>43240</v>
      </c>
      <c r="C187" s="10">
        <v>72146.341463414632</v>
      </c>
      <c r="E187" s="16">
        <v>43240</v>
      </c>
      <c r="F187" s="10">
        <v>22433.37195828505</v>
      </c>
    </row>
    <row r="188" spans="2:6" ht="16.149999999999999" x14ac:dyDescent="0.45">
      <c r="B188" s="18">
        <v>43264</v>
      </c>
      <c r="C188" s="10">
        <v>-10000</v>
      </c>
      <c r="E188" s="18">
        <v>43264</v>
      </c>
      <c r="F188" s="10">
        <v>-10000</v>
      </c>
    </row>
    <row r="189" spans="2:6" ht="16.149999999999999" x14ac:dyDescent="0.45">
      <c r="B189" s="6">
        <v>43282</v>
      </c>
      <c r="C189" s="10">
        <v>-10000</v>
      </c>
      <c r="E189" s="6">
        <v>43282</v>
      </c>
      <c r="F189" s="10">
        <v>-10000</v>
      </c>
    </row>
    <row r="190" spans="2:6" ht="16.149999999999999" x14ac:dyDescent="0.45">
      <c r="B190" s="19">
        <v>43295</v>
      </c>
      <c r="C190" s="10">
        <v>10965.250965250965</v>
      </c>
      <c r="E190" s="19">
        <v>43295</v>
      </c>
      <c r="F190" s="10">
        <v>10224.684518313328</v>
      </c>
    </row>
    <row r="191" spans="2:6" ht="16.149999999999999" x14ac:dyDescent="0.45">
      <c r="B191" s="6">
        <v>43330</v>
      </c>
      <c r="C191" s="10">
        <v>11167.400881057269</v>
      </c>
      <c r="E191" s="6">
        <v>43330</v>
      </c>
      <c r="F191" s="10">
        <v>13695.683557095423</v>
      </c>
    </row>
    <row r="192" spans="2:6" ht="16.149999999999999" x14ac:dyDescent="0.45">
      <c r="B192" s="18">
        <v>43341</v>
      </c>
      <c r="C192" s="10">
        <v>-10000</v>
      </c>
      <c r="E192" s="18">
        <v>43341</v>
      </c>
      <c r="F192" s="10">
        <v>-10000</v>
      </c>
    </row>
    <row r="193" spans="2:6" ht="16.149999999999999" x14ac:dyDescent="0.45">
      <c r="B193" s="6">
        <v>43344</v>
      </c>
      <c r="C193" s="10">
        <v>67761.904761904763</v>
      </c>
      <c r="E193" s="6">
        <v>43344</v>
      </c>
      <c r="F193" s="10">
        <v>18499.281953087604</v>
      </c>
    </row>
    <row r="194" spans="2:6" ht="16.149999999999999" x14ac:dyDescent="0.45">
      <c r="B194" s="6">
        <v>43344</v>
      </c>
      <c r="C194" s="10">
        <v>-10000</v>
      </c>
      <c r="E194" s="6">
        <v>43344</v>
      </c>
      <c r="F194" s="10">
        <v>-10000</v>
      </c>
    </row>
    <row r="195" spans="2:6" ht="16.149999999999999" x14ac:dyDescent="0.45">
      <c r="B195" s="6">
        <v>43405</v>
      </c>
      <c r="C195" s="10">
        <v>-10000</v>
      </c>
      <c r="E195" s="6">
        <v>43405</v>
      </c>
      <c r="F195" s="10">
        <v>-10000</v>
      </c>
    </row>
    <row r="196" spans="2:6" ht="16.149999999999999" x14ac:dyDescent="0.45">
      <c r="B196" s="18">
        <v>43416</v>
      </c>
      <c r="C196" s="10">
        <v>-10000</v>
      </c>
      <c r="E196" s="18">
        <v>43416</v>
      </c>
      <c r="F196" s="10">
        <v>-10000</v>
      </c>
    </row>
    <row r="197" spans="2:6" ht="16.149999999999999" x14ac:dyDescent="0.45">
      <c r="B197" s="6">
        <v>43435</v>
      </c>
      <c r="C197" s="10">
        <v>12808.219178082192</v>
      </c>
      <c r="E197" s="6">
        <v>43435</v>
      </c>
      <c r="F197" s="10">
        <v>11559.770232147106</v>
      </c>
    </row>
    <row r="198" spans="2:6" ht="16.149999999999999" x14ac:dyDescent="0.45">
      <c r="B198" s="6">
        <v>43466</v>
      </c>
      <c r="C198" s="21">
        <v>-10000</v>
      </c>
      <c r="E198" s="6">
        <v>43466</v>
      </c>
      <c r="F198" s="21">
        <v>-10000</v>
      </c>
    </row>
    <row r="199" spans="2:6" ht="16.149999999999999" x14ac:dyDescent="0.45">
      <c r="B199" s="19">
        <v>43476</v>
      </c>
      <c r="C199" s="10">
        <v>13210.702341137125</v>
      </c>
      <c r="E199" s="19">
        <v>43476</v>
      </c>
      <c r="F199" s="10">
        <v>10343.837072358028</v>
      </c>
    </row>
    <row r="200" spans="2:6" ht="16.149999999999999" x14ac:dyDescent="0.45">
      <c r="B200" s="6">
        <v>43525</v>
      </c>
      <c r="C200" s="10">
        <v>8076.9230769230771</v>
      </c>
      <c r="E200" s="6">
        <v>43525</v>
      </c>
      <c r="F200" s="10">
        <v>12579.880005581135</v>
      </c>
    </row>
    <row r="201" spans="2:6" ht="16.149999999999999" x14ac:dyDescent="0.45">
      <c r="B201" s="6">
        <v>43525</v>
      </c>
      <c r="C201" s="10">
        <v>-10000</v>
      </c>
      <c r="E201" s="6">
        <v>43525</v>
      </c>
      <c r="F201" s="10">
        <v>-10000</v>
      </c>
    </row>
    <row r="202" spans="2:6" ht="16.149999999999999" x14ac:dyDescent="0.45">
      <c r="B202" s="18">
        <v>43525</v>
      </c>
      <c r="C202" s="10">
        <v>-10000</v>
      </c>
      <c r="E202" s="18">
        <v>43525</v>
      </c>
      <c r="F202" s="10">
        <v>-10000</v>
      </c>
    </row>
    <row r="203" spans="2:6" ht="16.149999999999999" x14ac:dyDescent="0.45">
      <c r="B203" s="6">
        <v>43533</v>
      </c>
      <c r="C203" s="10">
        <v>20224.719101123595</v>
      </c>
      <c r="E203" s="6">
        <v>43533</v>
      </c>
      <c r="F203" s="10">
        <v>19462.371298163678</v>
      </c>
    </row>
    <row r="204" spans="2:6" ht="16.149999999999999" x14ac:dyDescent="0.45">
      <c r="B204" s="18">
        <v>43568</v>
      </c>
      <c r="C204" s="10">
        <v>-10000</v>
      </c>
      <c r="E204" s="18">
        <v>43568</v>
      </c>
      <c r="F204" s="10">
        <v>-10000</v>
      </c>
    </row>
    <row r="205" spans="2:6" ht="16.149999999999999" x14ac:dyDescent="0.45">
      <c r="B205" s="6">
        <v>43586</v>
      </c>
      <c r="C205" s="10">
        <v>-10000</v>
      </c>
      <c r="E205" s="6">
        <v>43586</v>
      </c>
      <c r="F205" s="10">
        <v>-10000</v>
      </c>
    </row>
    <row r="206" spans="2:6" ht="16.149999999999999" x14ac:dyDescent="0.45">
      <c r="B206" s="19">
        <v>43617</v>
      </c>
      <c r="C206" s="10">
        <v>11012.658227848102</v>
      </c>
      <c r="E206" s="19">
        <v>43617</v>
      </c>
      <c r="F206" s="10">
        <v>10244.279928805427</v>
      </c>
    </row>
    <row r="207" spans="2:6" ht="16.149999999999999" x14ac:dyDescent="0.45">
      <c r="B207" s="6">
        <v>43631</v>
      </c>
      <c r="C207" s="10">
        <v>9139.7849462365593</v>
      </c>
      <c r="E207" s="6">
        <v>43631</v>
      </c>
      <c r="F207" s="10">
        <v>14874.637107416203</v>
      </c>
    </row>
    <row r="208" spans="2:6" ht="16.149999999999999" x14ac:dyDescent="0.45">
      <c r="B208" s="6">
        <v>43647</v>
      </c>
      <c r="C208" s="10">
        <v>-10000</v>
      </c>
      <c r="E208" s="6">
        <v>43647</v>
      </c>
      <c r="F208" s="10">
        <v>-10000</v>
      </c>
    </row>
    <row r="209" spans="2:6" ht="16.149999999999999" x14ac:dyDescent="0.45">
      <c r="B209" s="6">
        <v>43664</v>
      </c>
      <c r="C209" s="10">
        <v>9885.0574712643684</v>
      </c>
      <c r="E209" s="6">
        <v>43664</v>
      </c>
      <c r="F209" s="10">
        <v>10838.584316446912</v>
      </c>
    </row>
    <row r="210" spans="2:6" ht="16.149999999999999" x14ac:dyDescent="0.45">
      <c r="B210" s="6">
        <v>43673</v>
      </c>
      <c r="C210" s="10">
        <v>18666.666666666668</v>
      </c>
      <c r="E210" s="6">
        <v>43673</v>
      </c>
      <c r="F210" s="10">
        <v>20304.956896551725</v>
      </c>
    </row>
    <row r="211" spans="2:6" ht="16.149999999999999" x14ac:dyDescent="0.45">
      <c r="B211" s="6">
        <v>43692</v>
      </c>
      <c r="C211" s="10">
        <v>3532.608695652174</v>
      </c>
      <c r="E211" s="6">
        <v>43692</v>
      </c>
      <c r="F211" s="10">
        <v>11078.416817601472</v>
      </c>
    </row>
    <row r="212" spans="2:6" ht="16.149999999999999" x14ac:dyDescent="0.45">
      <c r="B212" s="18">
        <v>43701</v>
      </c>
      <c r="C212" s="10">
        <v>-10000</v>
      </c>
      <c r="E212" s="18">
        <v>43701</v>
      </c>
      <c r="F212" s="10">
        <v>-10000</v>
      </c>
    </row>
    <row r="213" spans="2:6" ht="16.149999999999999" x14ac:dyDescent="0.45">
      <c r="B213" s="6">
        <v>43709</v>
      </c>
      <c r="C213" s="10">
        <v>-10000</v>
      </c>
      <c r="E213" s="6">
        <v>43709</v>
      </c>
      <c r="F213" s="10">
        <v>-10000</v>
      </c>
    </row>
    <row r="214" spans="2:6" ht="16.149999999999999" x14ac:dyDescent="0.45">
      <c r="B214" s="6">
        <v>43770</v>
      </c>
      <c r="C214" s="10">
        <v>-10000</v>
      </c>
      <c r="E214" s="6">
        <v>43770</v>
      </c>
      <c r="F214" s="10">
        <v>-10000</v>
      </c>
    </row>
    <row r="215" spans="2:6" ht="16.149999999999999" x14ac:dyDescent="0.45">
      <c r="B215" s="19">
        <v>43786</v>
      </c>
      <c r="C215" s="10">
        <v>9140.8591408591401</v>
      </c>
      <c r="E215" s="19">
        <v>43786</v>
      </c>
      <c r="F215" s="10">
        <v>11492.25324887739</v>
      </c>
    </row>
    <row r="216" spans="2:6" ht="16.149999999999999" x14ac:dyDescent="0.45">
      <c r="B216" s="16">
        <v>43804</v>
      </c>
      <c r="C216" s="10">
        <v>44500</v>
      </c>
      <c r="E216" s="16">
        <v>43804</v>
      </c>
      <c r="F216" s="10">
        <v>22270.193463766533</v>
      </c>
    </row>
    <row r="217" spans="2:6" ht="16.149999999999999" x14ac:dyDescent="0.45">
      <c r="B217" s="16">
        <v>43804</v>
      </c>
      <c r="C217" s="10">
        <v>65000</v>
      </c>
      <c r="E217" s="16">
        <v>43804</v>
      </c>
      <c r="F217" s="10">
        <v>24455.380183640398</v>
      </c>
    </row>
    <row r="218" spans="2:6" ht="16.149999999999999" x14ac:dyDescent="0.45">
      <c r="B218" s="16">
        <v>43804</v>
      </c>
      <c r="C218" s="10">
        <v>137729.72972972973</v>
      </c>
      <c r="E218" s="16">
        <v>43804</v>
      </c>
      <c r="F218" s="10">
        <v>23855.520430862896</v>
      </c>
    </row>
    <row r="219" spans="2:6" ht="16.149999999999999" x14ac:dyDescent="0.45">
      <c r="B219" s="6">
        <v>43804</v>
      </c>
      <c r="C219" s="10">
        <v>23538.461538461539</v>
      </c>
      <c r="E219" s="6">
        <v>43804</v>
      </c>
      <c r="F219" s="10">
        <v>23749.854295372421</v>
      </c>
    </row>
    <row r="220" spans="2:6" ht="16.149999999999999" x14ac:dyDescent="0.45">
      <c r="B220" s="6">
        <v>43804</v>
      </c>
      <c r="C220" s="10">
        <v>135806.45161290321</v>
      </c>
      <c r="E220" s="6">
        <v>43804</v>
      </c>
      <c r="F220" s="10">
        <v>20385.192596298151</v>
      </c>
    </row>
    <row r="221" spans="2:6" ht="16.149999999999999" x14ac:dyDescent="0.45">
      <c r="B221" s="6">
        <v>43804</v>
      </c>
      <c r="C221" s="10">
        <v>30537.634408602153</v>
      </c>
      <c r="E221" s="6">
        <v>43804</v>
      </c>
      <c r="F221" s="10">
        <v>20071.914097133285</v>
      </c>
    </row>
    <row r="222" spans="2:6" ht="16.149999999999999" x14ac:dyDescent="0.45">
      <c r="B222" s="6">
        <v>43804</v>
      </c>
      <c r="C222" s="10">
        <v>47636.363636363632</v>
      </c>
      <c r="E222" s="6">
        <v>43804</v>
      </c>
      <c r="F222" s="10">
        <v>16735.112936344969</v>
      </c>
    </row>
    <row r="223" spans="2:6" ht="16.149999999999999" x14ac:dyDescent="0.45">
      <c r="B223" s="20">
        <v>43804</v>
      </c>
      <c r="C223" s="10">
        <v>1101.4492753623188</v>
      </c>
      <c r="E223" s="20">
        <v>43804</v>
      </c>
      <c r="F223" s="10">
        <v>16521.756745806659</v>
      </c>
    </row>
    <row r="224" spans="2:6" ht="16.149999999999999" x14ac:dyDescent="0.45">
      <c r="B224" s="6">
        <v>43804</v>
      </c>
      <c r="C224" s="10">
        <v>5535.7142857142862</v>
      </c>
      <c r="E224" s="6">
        <v>43804</v>
      </c>
      <c r="F224" s="10">
        <v>16676.215419872318</v>
      </c>
    </row>
    <row r="225" spans="2:6" ht="16.149999999999999" x14ac:dyDescent="0.45">
      <c r="B225" s="6">
        <v>43804</v>
      </c>
      <c r="C225" s="10">
        <v>15625</v>
      </c>
      <c r="E225" s="6">
        <v>43804</v>
      </c>
      <c r="F225" s="10">
        <v>13133.298955781875</v>
      </c>
    </row>
    <row r="226" spans="2:6" ht="16.149999999999999" x14ac:dyDescent="0.45">
      <c r="B226" s="6">
        <v>43804</v>
      </c>
      <c r="C226" s="10">
        <v>15809.523809523809</v>
      </c>
      <c r="E226" s="6">
        <v>43804</v>
      </c>
      <c r="F226" s="10">
        <v>12722.844921789629</v>
      </c>
    </row>
    <row r="227" spans="2:6" ht="16.149999999999999" x14ac:dyDescent="0.45">
      <c r="B227" s="19">
        <v>43804</v>
      </c>
      <c r="C227" s="10">
        <v>4125.8741258741256</v>
      </c>
      <c r="E227" s="19">
        <v>43804</v>
      </c>
      <c r="F227" s="10">
        <v>11878.185896128864</v>
      </c>
    </row>
    <row r="228" spans="2:6" ht="16.149999999999999" x14ac:dyDescent="0.45">
      <c r="B228" s="19">
        <v>43804</v>
      </c>
      <c r="C228" s="10">
        <v>3805.3097345132742</v>
      </c>
      <c r="E228" s="19">
        <v>43804</v>
      </c>
      <c r="F228" s="10">
        <v>11475.405222872581</v>
      </c>
    </row>
    <row r="229" spans="2:6" ht="16.149999999999999" x14ac:dyDescent="0.45">
      <c r="B229" s="19">
        <v>43804</v>
      </c>
      <c r="C229" s="10">
        <v>7185.7786680020035</v>
      </c>
      <c r="E229" s="19">
        <v>43804</v>
      </c>
      <c r="F229" s="10">
        <v>10530.95059783591</v>
      </c>
    </row>
    <row r="230" spans="2:6" ht="16.149999999999999" x14ac:dyDescent="0.45">
      <c r="B230" s="6">
        <v>43804</v>
      </c>
      <c r="C230" s="10">
        <v>2831.3253012048194</v>
      </c>
      <c r="E230" s="6">
        <v>43804</v>
      </c>
      <c r="F230" s="10">
        <v>11474.994368100924</v>
      </c>
    </row>
    <row r="231" spans="2:6" ht="16.149999999999999" x14ac:dyDescent="0.45">
      <c r="B231" s="6">
        <v>43804</v>
      </c>
      <c r="C231" s="10">
        <v>11697.443181818182</v>
      </c>
      <c r="E231" s="6">
        <v>43804</v>
      </c>
      <c r="F231" s="10">
        <v>12501.150412614659</v>
      </c>
    </row>
    <row r="232" spans="2:6" ht="16.149999999999999" x14ac:dyDescent="0.45">
      <c r="B232" s="6">
        <v>43804</v>
      </c>
      <c r="C232" s="10">
        <v>4654.4715447154467</v>
      </c>
      <c r="E232" s="6">
        <v>43804</v>
      </c>
      <c r="F232" s="10">
        <v>11667.859699355764</v>
      </c>
    </row>
    <row r="233" spans="2:6" ht="16.149999999999999" x14ac:dyDescent="0.45">
      <c r="B233" s="6">
        <v>43804</v>
      </c>
      <c r="C233" s="10">
        <v>5823.2931726907636</v>
      </c>
      <c r="E233" s="6">
        <v>43804</v>
      </c>
      <c r="F233" s="10">
        <v>10914.398971502036</v>
      </c>
    </row>
    <row r="234" spans="2:6" ht="16.149999999999999" x14ac:dyDescent="0.45">
      <c r="B234" s="6">
        <v>43804</v>
      </c>
      <c r="C234" s="10">
        <v>9509.0909090909099</v>
      </c>
      <c r="E234" s="6">
        <v>43804</v>
      </c>
      <c r="F234" s="10">
        <v>11248.51629999724</v>
      </c>
    </row>
    <row r="235" spans="2:6" ht="16.149999999999999" x14ac:dyDescent="0.45">
      <c r="B235" s="6">
        <v>43804</v>
      </c>
      <c r="C235" s="10">
        <v>5130.434782608696</v>
      </c>
      <c r="E235" s="6">
        <v>43804</v>
      </c>
      <c r="F235" s="10">
        <v>11649.180983962724</v>
      </c>
    </row>
    <row r="236" spans="2:6" ht="16.149999999999999" x14ac:dyDescent="0.45">
      <c r="B236" s="19">
        <v>43804</v>
      </c>
      <c r="C236" s="10">
        <v>6800</v>
      </c>
      <c r="E236" s="19">
        <v>43804</v>
      </c>
      <c r="F236" s="10">
        <v>10724.5423942773</v>
      </c>
    </row>
    <row r="237" spans="2:6" ht="16.149999999999999" x14ac:dyDescent="0.45">
      <c r="B237" s="19">
        <v>43804</v>
      </c>
      <c r="C237" s="10">
        <v>11662.300346488633</v>
      </c>
      <c r="E237" s="19">
        <v>43804</v>
      </c>
      <c r="F237" s="10">
        <v>11111.141385793302</v>
      </c>
    </row>
    <row r="238" spans="2:6" ht="16.149999999999999" x14ac:dyDescent="0.45">
      <c r="B238" s="6">
        <v>43804</v>
      </c>
      <c r="C238" s="10">
        <v>8101.8518518518522</v>
      </c>
      <c r="E238" s="6">
        <v>43804</v>
      </c>
      <c r="F238" s="10">
        <v>10658.331807600764</v>
      </c>
    </row>
    <row r="239" spans="2:6" ht="16.149999999999999" x14ac:dyDescent="0.45">
      <c r="B239" s="6">
        <v>43804</v>
      </c>
      <c r="C239" s="10">
        <v>9836.6013071895413</v>
      </c>
      <c r="E239" s="6">
        <v>43804</v>
      </c>
      <c r="F239" s="10">
        <v>10268.88088098178</v>
      </c>
    </row>
    <row r="240" spans="2:6" ht="16.149999999999999" x14ac:dyDescent="0.45">
      <c r="B240" s="6">
        <v>43804</v>
      </c>
      <c r="C240" s="10">
        <v>12077.562326869805</v>
      </c>
      <c r="E240" s="6">
        <v>43804</v>
      </c>
      <c r="F240" s="10">
        <v>10872.175235452629</v>
      </c>
    </row>
    <row r="241" spans="2:6" ht="16.149999999999999" x14ac:dyDescent="0.45">
      <c r="B241" s="6">
        <v>43804</v>
      </c>
      <c r="C241" s="10">
        <v>9347.826086956522</v>
      </c>
      <c r="E241" s="6">
        <v>43804</v>
      </c>
      <c r="F241" s="10">
        <v>10496.62562464582</v>
      </c>
    </row>
    <row r="242" spans="2:6" ht="16.149999999999999" x14ac:dyDescent="0.45">
      <c r="B242" s="6">
        <v>43804</v>
      </c>
      <c r="C242" s="10">
        <v>13411.764705882353</v>
      </c>
      <c r="E242" s="6">
        <v>43804</v>
      </c>
      <c r="F242" s="10">
        <v>10024.353644436791</v>
      </c>
    </row>
    <row r="243" spans="2:6" x14ac:dyDescent="0.45">
      <c r="B243" s="8" t="s">
        <v>9</v>
      </c>
      <c r="C243" s="9">
        <f>XIRR(C1:C242,B1:B242)</f>
        <v>0.32412102818489086</v>
      </c>
      <c r="E243" s="8" t="s">
        <v>9</v>
      </c>
      <c r="F243" s="9">
        <f>XIRR(F1:F242,E1:E242)</f>
        <v>0.1212218701839447</v>
      </c>
    </row>
  </sheetData>
  <sortState xmlns:xlrd2="http://schemas.microsoft.com/office/spreadsheetml/2017/richdata2" ref="B1:F244">
    <sortCondition ref="B1:B24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</sheetPr>
  <dimension ref="B1:U284"/>
  <sheetViews>
    <sheetView zoomScale="80" zoomScaleNormal="80" workbookViewId="0">
      <selection activeCell="M289" sqref="M289"/>
    </sheetView>
  </sheetViews>
  <sheetFormatPr defaultRowHeight="14.25" x14ac:dyDescent="0.45"/>
  <cols>
    <col min="1" max="1" width="3.1328125" customWidth="1"/>
    <col min="2" max="2" width="15" customWidth="1"/>
    <col min="3" max="3" width="12.53125" style="82" customWidth="1"/>
    <col min="4" max="4" width="12.46484375" customWidth="1"/>
    <col min="5" max="5" width="12.796875" customWidth="1"/>
    <col min="6" max="6" width="2.86328125" customWidth="1"/>
    <col min="7" max="7" width="13.19921875" customWidth="1"/>
    <col min="8" max="8" width="11.53125" customWidth="1"/>
    <col min="9" max="9" width="12.86328125" customWidth="1"/>
    <col min="10" max="10" width="11.19921875" customWidth="1"/>
    <col min="11" max="11" width="11.46484375" customWidth="1"/>
    <col min="12" max="12" width="11.53125" customWidth="1"/>
    <col min="13" max="13" width="14.53125" customWidth="1"/>
    <col min="14" max="14" width="11" customWidth="1"/>
    <col min="15" max="15" width="14.19921875" customWidth="1"/>
    <col min="17" max="17" width="12.53125" customWidth="1"/>
  </cols>
  <sheetData>
    <row r="1" spans="2:15" x14ac:dyDescent="0.45">
      <c r="B1" s="124" t="s">
        <v>300</v>
      </c>
      <c r="C1" s="82" t="s">
        <v>270</v>
      </c>
      <c r="D1" t="s">
        <v>271</v>
      </c>
      <c r="L1" s="3" t="s">
        <v>272</v>
      </c>
      <c r="N1" s="3" t="s">
        <v>273</v>
      </c>
    </row>
    <row r="2" spans="2:15" s="13" customFormat="1" ht="47.25" customHeight="1" x14ac:dyDescent="0.45">
      <c r="B2" s="83" t="s">
        <v>274</v>
      </c>
      <c r="C2" s="14" t="s">
        <v>275</v>
      </c>
      <c r="D2" s="14" t="s">
        <v>275</v>
      </c>
      <c r="E2" s="83" t="s">
        <v>276</v>
      </c>
      <c r="F2" s="83"/>
      <c r="G2" s="83" t="s">
        <v>277</v>
      </c>
      <c r="H2" s="83" t="s">
        <v>278</v>
      </c>
      <c r="I2" s="83" t="s">
        <v>279</v>
      </c>
      <c r="J2" s="83"/>
      <c r="K2" s="83" t="s">
        <v>277</v>
      </c>
      <c r="L2" s="83" t="s">
        <v>280</v>
      </c>
      <c r="M2" s="83" t="s">
        <v>281</v>
      </c>
      <c r="N2" s="83" t="s">
        <v>280</v>
      </c>
      <c r="O2" s="83" t="s">
        <v>282</v>
      </c>
    </row>
    <row r="3" spans="2:15" ht="16.149999999999999" x14ac:dyDescent="0.45">
      <c r="B3" s="122">
        <v>40676</v>
      </c>
      <c r="C3" s="90">
        <v>100</v>
      </c>
      <c r="D3" s="86">
        <v>435</v>
      </c>
      <c r="E3" s="148">
        <v>44192</v>
      </c>
      <c r="F3" s="84"/>
      <c r="G3" s="82">
        <v>10000</v>
      </c>
      <c r="H3" s="85">
        <f>G3/C3</f>
        <v>100</v>
      </c>
      <c r="I3" s="90">
        <f>H3*D3</f>
        <v>43500</v>
      </c>
      <c r="J3" s="82"/>
      <c r="K3" s="82">
        <v>10000</v>
      </c>
      <c r="L3" s="87">
        <v>18298</v>
      </c>
      <c r="M3" s="88">
        <f>K3/L3</f>
        <v>0.54650781506175539</v>
      </c>
      <c r="N3" s="149">
        <v>46973</v>
      </c>
      <c r="O3" s="90">
        <f>N3*M3</f>
        <v>25671.111596895837</v>
      </c>
    </row>
    <row r="4" spans="2:15" ht="16.149999999999999" x14ac:dyDescent="0.45">
      <c r="B4" s="123">
        <v>40784</v>
      </c>
      <c r="C4" s="90">
        <v>121</v>
      </c>
      <c r="D4" s="90">
        <v>90</v>
      </c>
      <c r="E4" s="122">
        <v>41224</v>
      </c>
      <c r="F4" s="84"/>
      <c r="G4" s="82">
        <v>10000</v>
      </c>
      <c r="H4" s="85">
        <f t="shared" ref="H4:H9" si="0">G4/C4</f>
        <v>82.644628099173559</v>
      </c>
      <c r="I4" s="90">
        <f t="shared" ref="I4:I9" si="1">H4*D4</f>
        <v>7438.0165289256202</v>
      </c>
      <c r="J4" s="82"/>
      <c r="K4" s="82">
        <v>10000</v>
      </c>
      <c r="L4" s="87">
        <v>16416</v>
      </c>
      <c r="M4" s="88">
        <f t="shared" ref="M4:M9" si="2">K4/L4</f>
        <v>0.60916179337231968</v>
      </c>
      <c r="N4" s="87">
        <v>18350</v>
      </c>
      <c r="O4" s="90">
        <f t="shared" ref="O4:O9" si="3">N4*M4</f>
        <v>11178.118908382066</v>
      </c>
    </row>
    <row r="5" spans="2:15" ht="16.149999999999999" x14ac:dyDescent="0.45">
      <c r="B5" s="123">
        <v>40813</v>
      </c>
      <c r="C5" s="90">
        <v>16</v>
      </c>
      <c r="D5" s="86">
        <v>184</v>
      </c>
      <c r="E5" s="148">
        <v>44192</v>
      </c>
      <c r="F5" s="84"/>
      <c r="G5" s="82">
        <v>10000</v>
      </c>
      <c r="H5" s="85">
        <f t="shared" si="0"/>
        <v>625</v>
      </c>
      <c r="I5" s="90">
        <f t="shared" si="1"/>
        <v>115000</v>
      </c>
      <c r="J5" s="82"/>
      <c r="K5" s="82">
        <v>10000</v>
      </c>
      <c r="L5" s="87">
        <v>16663</v>
      </c>
      <c r="M5" s="88">
        <f t="shared" si="2"/>
        <v>0.60013202904639018</v>
      </c>
      <c r="N5" s="149">
        <v>46973</v>
      </c>
      <c r="O5" s="90">
        <f t="shared" si="3"/>
        <v>28190.001800396087</v>
      </c>
    </row>
    <row r="6" spans="2:15" ht="16.149999999999999" x14ac:dyDescent="0.45">
      <c r="B6" s="122">
        <v>40831</v>
      </c>
      <c r="C6" s="90">
        <v>195</v>
      </c>
      <c r="D6" s="127">
        <v>2292</v>
      </c>
      <c r="E6" s="138">
        <v>43952</v>
      </c>
      <c r="F6" s="84"/>
      <c r="G6" s="82">
        <v>10000</v>
      </c>
      <c r="H6" s="85">
        <f t="shared" si="0"/>
        <v>51.282051282051285</v>
      </c>
      <c r="I6" s="90">
        <f t="shared" si="1"/>
        <v>117538.46153846155</v>
      </c>
      <c r="J6" s="82"/>
      <c r="K6" s="82">
        <v>10000</v>
      </c>
      <c r="L6" s="87">
        <v>17082</v>
      </c>
      <c r="M6" s="88">
        <f t="shared" si="2"/>
        <v>0.5854115443156539</v>
      </c>
      <c r="N6" s="87">
        <v>33717</v>
      </c>
      <c r="O6" s="90">
        <f t="shared" si="3"/>
        <v>19738.321039690902</v>
      </c>
    </row>
    <row r="7" spans="2:15" ht="16.149999999999999" x14ac:dyDescent="0.45">
      <c r="B7" s="122">
        <v>40865</v>
      </c>
      <c r="C7" s="90">
        <v>135</v>
      </c>
      <c r="D7" s="90">
        <v>151</v>
      </c>
      <c r="E7" s="122">
        <v>41574</v>
      </c>
      <c r="F7" s="84"/>
      <c r="G7" s="82">
        <v>10000</v>
      </c>
      <c r="H7" s="85">
        <f t="shared" si="0"/>
        <v>74.074074074074076</v>
      </c>
      <c r="I7" s="90">
        <f t="shared" si="1"/>
        <v>11185.185185185186</v>
      </c>
      <c r="J7" s="82"/>
      <c r="K7" s="82">
        <v>10000</v>
      </c>
      <c r="L7" s="87">
        <v>17804</v>
      </c>
      <c r="M7" s="88">
        <f t="shared" si="2"/>
        <v>0.56167153448663221</v>
      </c>
      <c r="N7" s="87">
        <v>20895</v>
      </c>
      <c r="O7" s="90">
        <f t="shared" si="3"/>
        <v>11736.12671309818</v>
      </c>
    </row>
    <row r="8" spans="2:15" ht="16.149999999999999" x14ac:dyDescent="0.45">
      <c r="B8" s="123">
        <v>40876</v>
      </c>
      <c r="C8" s="90">
        <v>250</v>
      </c>
      <c r="D8" s="90">
        <v>185</v>
      </c>
      <c r="E8" s="122">
        <v>41315</v>
      </c>
      <c r="F8" s="84"/>
      <c r="G8" s="82">
        <v>10000</v>
      </c>
      <c r="H8" s="85">
        <f t="shared" si="0"/>
        <v>40</v>
      </c>
      <c r="I8" s="90">
        <f t="shared" si="1"/>
        <v>7400</v>
      </c>
      <c r="J8" s="82"/>
      <c r="K8" s="82">
        <v>10000</v>
      </c>
      <c r="L8" s="87">
        <v>16483</v>
      </c>
      <c r="M8" s="88">
        <f t="shared" si="2"/>
        <v>0.60668567615118607</v>
      </c>
      <c r="N8" s="87">
        <v>19484</v>
      </c>
      <c r="O8" s="90">
        <f t="shared" si="3"/>
        <v>11820.663714129709</v>
      </c>
    </row>
    <row r="9" spans="2:15" ht="16.149999999999999" x14ac:dyDescent="0.45">
      <c r="B9" s="122">
        <v>40907</v>
      </c>
      <c r="C9" s="90">
        <v>415</v>
      </c>
      <c r="D9" s="90">
        <v>2958</v>
      </c>
      <c r="E9" s="122">
        <v>43240</v>
      </c>
      <c r="F9" s="84"/>
      <c r="G9" s="82">
        <v>10000</v>
      </c>
      <c r="H9" s="85">
        <f t="shared" si="0"/>
        <v>24.096385542168676</v>
      </c>
      <c r="I9" s="90">
        <f t="shared" si="1"/>
        <v>71277.108433734946</v>
      </c>
      <c r="J9" s="82"/>
      <c r="K9" s="82">
        <v>10000</v>
      </c>
      <c r="L9" s="87">
        <v>15534</v>
      </c>
      <c r="M9" s="88">
        <f t="shared" si="2"/>
        <v>0.64374919531350583</v>
      </c>
      <c r="N9" s="87">
        <v>34848</v>
      </c>
      <c r="O9" s="90">
        <f t="shared" si="3"/>
        <v>22433.37195828505</v>
      </c>
    </row>
    <row r="11" spans="2:15" x14ac:dyDescent="0.45">
      <c r="B11" s="1" t="s">
        <v>283</v>
      </c>
      <c r="G11" s="1" t="s">
        <v>284</v>
      </c>
    </row>
    <row r="12" spans="2:15" x14ac:dyDescent="0.45">
      <c r="B12" s="189" t="s">
        <v>301</v>
      </c>
      <c r="C12" s="189"/>
      <c r="G12" s="189" t="s">
        <v>301</v>
      </c>
      <c r="H12" s="189"/>
    </row>
    <row r="13" spans="2:15" ht="16.149999999999999" x14ac:dyDescent="0.45">
      <c r="B13" s="122">
        <v>40676</v>
      </c>
      <c r="C13" s="90">
        <v>-10000</v>
      </c>
      <c r="D13" s="82"/>
      <c r="G13" s="122">
        <v>40676</v>
      </c>
      <c r="H13" s="90">
        <v>-10000</v>
      </c>
    </row>
    <row r="14" spans="2:15" ht="16.149999999999999" x14ac:dyDescent="0.45">
      <c r="B14" s="123">
        <v>40784</v>
      </c>
      <c r="C14" s="90">
        <v>-10000</v>
      </c>
      <c r="D14" s="82"/>
      <c r="G14" s="123">
        <v>40784</v>
      </c>
      <c r="H14" s="90">
        <v>-10000</v>
      </c>
    </row>
    <row r="15" spans="2:15" ht="16.149999999999999" x14ac:dyDescent="0.45">
      <c r="B15" s="123">
        <v>40813</v>
      </c>
      <c r="C15" s="90">
        <v>-10000</v>
      </c>
      <c r="D15" s="82"/>
      <c r="G15" s="123">
        <v>40813</v>
      </c>
      <c r="H15" s="90">
        <v>-10000</v>
      </c>
    </row>
    <row r="16" spans="2:15" ht="16.149999999999999" x14ac:dyDescent="0.45">
      <c r="B16" s="122">
        <v>40831</v>
      </c>
      <c r="C16" s="90">
        <v>-10000</v>
      </c>
      <c r="D16" s="82"/>
      <c r="G16" s="122">
        <v>40831</v>
      </c>
      <c r="H16" s="90">
        <v>-10000</v>
      </c>
    </row>
    <row r="17" spans="2:15" ht="16.149999999999999" x14ac:dyDescent="0.45">
      <c r="B17" s="122">
        <v>40865</v>
      </c>
      <c r="C17" s="90">
        <v>-10000</v>
      </c>
      <c r="D17" s="82"/>
      <c r="G17" s="122">
        <v>40865</v>
      </c>
      <c r="H17" s="90">
        <v>-10000</v>
      </c>
    </row>
    <row r="18" spans="2:15" ht="16.149999999999999" x14ac:dyDescent="0.45">
      <c r="B18" s="123">
        <v>40876</v>
      </c>
      <c r="C18" s="90">
        <v>-10000</v>
      </c>
      <c r="D18" s="82"/>
      <c r="G18" s="123">
        <v>40876</v>
      </c>
      <c r="H18" s="90">
        <v>-10000</v>
      </c>
    </row>
    <row r="19" spans="2:15" ht="16.149999999999999" x14ac:dyDescent="0.45">
      <c r="B19" s="122">
        <v>40907</v>
      </c>
      <c r="C19" s="90">
        <v>-10000</v>
      </c>
      <c r="D19" s="82"/>
      <c r="G19" s="122">
        <v>40907</v>
      </c>
      <c r="H19" s="90">
        <v>-10000</v>
      </c>
    </row>
    <row r="20" spans="2:15" ht="16.149999999999999" x14ac:dyDescent="0.45">
      <c r="B20" s="148">
        <v>44192</v>
      </c>
      <c r="C20" s="90">
        <v>43500</v>
      </c>
      <c r="D20" s="90">
        <f>C20-I3</f>
        <v>0</v>
      </c>
      <c r="G20" s="148">
        <v>44192</v>
      </c>
      <c r="H20" s="90">
        <v>25671.111596895837</v>
      </c>
      <c r="J20" s="90">
        <f>H20-O3</f>
        <v>0</v>
      </c>
    </row>
    <row r="21" spans="2:15" ht="16.149999999999999" x14ac:dyDescent="0.45">
      <c r="B21" s="122">
        <v>41224</v>
      </c>
      <c r="C21" s="90">
        <v>7438.0165289256202</v>
      </c>
      <c r="D21" s="90">
        <f t="shared" ref="D21:D26" si="4">C21-I4</f>
        <v>0</v>
      </c>
      <c r="G21" s="122">
        <v>41224</v>
      </c>
      <c r="H21" s="90">
        <v>11178.118908382066</v>
      </c>
      <c r="J21" s="90">
        <f t="shared" ref="J21:J26" si="5">H21-O4</f>
        <v>0</v>
      </c>
    </row>
    <row r="22" spans="2:15" ht="16.149999999999999" x14ac:dyDescent="0.45">
      <c r="B22" s="148">
        <v>44192</v>
      </c>
      <c r="C22" s="90">
        <v>115000</v>
      </c>
      <c r="D22" s="90">
        <f t="shared" si="4"/>
        <v>0</v>
      </c>
      <c r="G22" s="148">
        <v>44192</v>
      </c>
      <c r="H22" s="90">
        <v>28190.001800396087</v>
      </c>
      <c r="J22" s="90">
        <f t="shared" si="5"/>
        <v>0</v>
      </c>
    </row>
    <row r="23" spans="2:15" ht="16.149999999999999" x14ac:dyDescent="0.45">
      <c r="B23" s="138">
        <v>43952</v>
      </c>
      <c r="C23" s="90">
        <v>117538.46153846155</v>
      </c>
      <c r="D23" s="90">
        <f t="shared" si="4"/>
        <v>0</v>
      </c>
      <c r="G23" s="138">
        <v>43952</v>
      </c>
      <c r="H23" s="90">
        <v>19738.321039690902</v>
      </c>
      <c r="J23" s="90">
        <f t="shared" si="5"/>
        <v>0</v>
      </c>
    </row>
    <row r="24" spans="2:15" ht="16.149999999999999" x14ac:dyDescent="0.45">
      <c r="B24" s="122">
        <v>41574</v>
      </c>
      <c r="C24" s="90">
        <v>11185.185185185186</v>
      </c>
      <c r="D24" s="90">
        <f t="shared" si="4"/>
        <v>0</v>
      </c>
      <c r="G24" s="122">
        <v>41574</v>
      </c>
      <c r="H24" s="90">
        <v>11736.12671309818</v>
      </c>
      <c r="J24" s="90">
        <f t="shared" si="5"/>
        <v>0</v>
      </c>
    </row>
    <row r="25" spans="2:15" ht="21.75" customHeight="1" x14ac:dyDescent="0.45">
      <c r="B25" s="122">
        <v>41315</v>
      </c>
      <c r="C25" s="90">
        <v>7400</v>
      </c>
      <c r="D25" s="90">
        <f t="shared" si="4"/>
        <v>0</v>
      </c>
      <c r="G25" s="122">
        <v>41315</v>
      </c>
      <c r="H25" s="90">
        <v>11820.663714129709</v>
      </c>
      <c r="J25" s="90">
        <f t="shared" si="5"/>
        <v>0</v>
      </c>
    </row>
    <row r="26" spans="2:15" ht="16.149999999999999" x14ac:dyDescent="0.45">
      <c r="B26" s="122">
        <v>43240</v>
      </c>
      <c r="C26" s="90">
        <v>71277.108433734946</v>
      </c>
      <c r="D26" s="90">
        <f t="shared" si="4"/>
        <v>0</v>
      </c>
      <c r="G26" s="122">
        <v>43240</v>
      </c>
      <c r="H26" s="90">
        <v>22433.37195828505</v>
      </c>
      <c r="J26" s="90">
        <f t="shared" si="5"/>
        <v>0</v>
      </c>
    </row>
    <row r="27" spans="2:15" x14ac:dyDescent="0.45">
      <c r="B27" s="3" t="s">
        <v>9</v>
      </c>
      <c r="C27" s="91">
        <f>XIRR(C13:C26,B13:B26)</f>
        <v>0.25559391379356378</v>
      </c>
      <c r="D27" s="90"/>
      <c r="G27" s="3" t="s">
        <v>9</v>
      </c>
      <c r="H27" s="91">
        <f>XIRR(H13:H26,G13:G26)</f>
        <v>0.10862520337104797</v>
      </c>
    </row>
    <row r="30" spans="2:15" x14ac:dyDescent="0.45">
      <c r="B30" s="124" t="s">
        <v>269</v>
      </c>
      <c r="C30" s="82" t="s">
        <v>270</v>
      </c>
      <c r="D30" t="s">
        <v>271</v>
      </c>
      <c r="L30" s="3" t="s">
        <v>272</v>
      </c>
      <c r="N30" s="3" t="s">
        <v>273</v>
      </c>
    </row>
    <row r="31" spans="2:15" s="13" customFormat="1" ht="47.25" customHeight="1" x14ac:dyDescent="0.45">
      <c r="B31" s="83" t="s">
        <v>274</v>
      </c>
      <c r="C31" s="14" t="s">
        <v>275</v>
      </c>
      <c r="D31" s="14" t="s">
        <v>275</v>
      </c>
      <c r="E31" s="83" t="s">
        <v>276</v>
      </c>
      <c r="F31" s="83"/>
      <c r="G31" s="83" t="s">
        <v>277</v>
      </c>
      <c r="H31" s="83" t="s">
        <v>278</v>
      </c>
      <c r="I31" s="83" t="s">
        <v>279</v>
      </c>
      <c r="J31" s="83"/>
      <c r="K31" s="83" t="s">
        <v>277</v>
      </c>
      <c r="L31" s="83" t="s">
        <v>280</v>
      </c>
      <c r="M31" s="83" t="s">
        <v>281</v>
      </c>
      <c r="N31" s="83" t="s">
        <v>280</v>
      </c>
      <c r="O31" s="83" t="s">
        <v>282</v>
      </c>
    </row>
    <row r="32" spans="2:15" ht="16.149999999999999" x14ac:dyDescent="0.45">
      <c r="B32" s="122">
        <v>40968</v>
      </c>
      <c r="C32" s="82">
        <v>343</v>
      </c>
      <c r="D32" s="82">
        <v>255</v>
      </c>
      <c r="E32" s="122">
        <v>41722</v>
      </c>
      <c r="F32" s="84"/>
      <c r="G32" s="82">
        <v>10000</v>
      </c>
      <c r="H32" s="85">
        <f>G32/C32</f>
        <v>29.154518950437318</v>
      </c>
      <c r="I32" s="90">
        <f>H32*D32</f>
        <v>7434.4023323615156</v>
      </c>
      <c r="J32" s="82"/>
      <c r="K32" s="82">
        <v>10000</v>
      </c>
      <c r="L32" s="87">
        <v>17752</v>
      </c>
      <c r="M32" s="88">
        <f>K32/L32</f>
        <v>0.56331680937359174</v>
      </c>
      <c r="N32" s="87">
        <v>22055</v>
      </c>
      <c r="O32" s="90">
        <f>N32*M32</f>
        <v>12423.952230734565</v>
      </c>
    </row>
    <row r="33" spans="2:15" ht="16.149999999999999" x14ac:dyDescent="0.45">
      <c r="B33" s="122">
        <v>40999</v>
      </c>
      <c r="C33" s="82">
        <v>640</v>
      </c>
      <c r="D33" s="82">
        <v>785</v>
      </c>
      <c r="E33" s="122">
        <v>41644</v>
      </c>
      <c r="F33" s="84"/>
      <c r="G33" s="82">
        <v>10000</v>
      </c>
      <c r="H33" s="85">
        <f t="shared" ref="H33:H39" si="6">G33/C33</f>
        <v>15.625</v>
      </c>
      <c r="I33" s="90">
        <f t="shared" ref="I33:I39" si="7">H33*D33</f>
        <v>12265.625</v>
      </c>
      <c r="J33" s="82"/>
      <c r="K33" s="82">
        <v>10000</v>
      </c>
      <c r="L33" s="87">
        <v>17430</v>
      </c>
      <c r="M33" s="88">
        <f t="shared" ref="M33:M39" si="8">K33/L33</f>
        <v>0.57372346528973039</v>
      </c>
      <c r="N33" s="87">
        <v>20787</v>
      </c>
      <c r="O33" s="90">
        <f t="shared" ref="O33:O39" si="9">N33*M33</f>
        <v>11925.989672977626</v>
      </c>
    </row>
    <row r="34" spans="2:15" ht="16.149999999999999" x14ac:dyDescent="0.45">
      <c r="B34" s="122">
        <v>41029</v>
      </c>
      <c r="C34" s="82">
        <v>92</v>
      </c>
      <c r="D34" s="82">
        <v>144</v>
      </c>
      <c r="E34" s="122">
        <v>41722</v>
      </c>
      <c r="F34" s="84"/>
      <c r="G34" s="82">
        <v>10000</v>
      </c>
      <c r="H34" s="85">
        <f t="shared" si="6"/>
        <v>108.69565217391305</v>
      </c>
      <c r="I34" s="90">
        <f t="shared" si="7"/>
        <v>15652.173913043478</v>
      </c>
      <c r="J34" s="82"/>
      <c r="K34" s="82">
        <v>10000</v>
      </c>
      <c r="L34" s="87">
        <v>17318</v>
      </c>
      <c r="M34" s="88">
        <f t="shared" si="8"/>
        <v>0.57743388382030258</v>
      </c>
      <c r="N34" s="87">
        <v>22055</v>
      </c>
      <c r="O34" s="90">
        <f t="shared" si="9"/>
        <v>12735.304307656774</v>
      </c>
    </row>
    <row r="35" spans="2:15" ht="16.149999999999999" x14ac:dyDescent="0.45">
      <c r="B35" s="122">
        <v>41060</v>
      </c>
      <c r="C35" s="82">
        <v>150</v>
      </c>
      <c r="D35" s="82">
        <v>605</v>
      </c>
      <c r="E35" s="122">
        <v>41910</v>
      </c>
      <c r="F35" s="84"/>
      <c r="G35" s="82">
        <v>10000</v>
      </c>
      <c r="H35" s="85">
        <f t="shared" si="6"/>
        <v>66.666666666666671</v>
      </c>
      <c r="I35" s="90">
        <f t="shared" si="7"/>
        <v>40333.333333333336</v>
      </c>
      <c r="J35" s="82"/>
      <c r="K35" s="82">
        <v>10000</v>
      </c>
      <c r="L35" s="87">
        <v>16225</v>
      </c>
      <c r="M35" s="88">
        <f t="shared" si="8"/>
        <v>0.61633281972265019</v>
      </c>
      <c r="N35" s="87">
        <v>26597</v>
      </c>
      <c r="O35" s="90">
        <f t="shared" si="9"/>
        <v>16392.604006163328</v>
      </c>
    </row>
    <row r="36" spans="2:15" ht="16.149999999999999" x14ac:dyDescent="0.45">
      <c r="B36" s="122">
        <v>41111</v>
      </c>
      <c r="C36" s="82">
        <v>130</v>
      </c>
      <c r="D36" s="150">
        <v>294</v>
      </c>
      <c r="E36" s="148">
        <v>44192</v>
      </c>
      <c r="F36" s="84"/>
      <c r="G36" s="82">
        <v>10000</v>
      </c>
      <c r="H36" s="85">
        <f t="shared" si="6"/>
        <v>76.92307692307692</v>
      </c>
      <c r="I36" s="86">
        <f t="shared" si="7"/>
        <v>22615.384615384613</v>
      </c>
      <c r="J36" s="82"/>
      <c r="K36" s="82">
        <v>10000</v>
      </c>
      <c r="L36" s="87">
        <v>17158</v>
      </c>
      <c r="M36" s="88">
        <f t="shared" si="8"/>
        <v>0.58281851031588761</v>
      </c>
      <c r="N36" s="149">
        <v>46973</v>
      </c>
      <c r="O36" s="90">
        <f t="shared" si="9"/>
        <v>27376.733885068188</v>
      </c>
    </row>
    <row r="37" spans="2:15" ht="16.149999999999999" x14ac:dyDescent="0.45">
      <c r="B37" s="122">
        <v>41149</v>
      </c>
      <c r="C37" s="82">
        <v>275</v>
      </c>
      <c r="D37" s="82">
        <v>560</v>
      </c>
      <c r="E37" s="122">
        <v>41827</v>
      </c>
      <c r="F37" s="84"/>
      <c r="G37" s="82">
        <v>10000</v>
      </c>
      <c r="H37" s="85">
        <f t="shared" si="6"/>
        <v>36.363636363636367</v>
      </c>
      <c r="I37" s="90">
        <f t="shared" si="7"/>
        <v>20363.636363636364</v>
      </c>
      <c r="J37" s="82"/>
      <c r="K37" s="82">
        <v>10000</v>
      </c>
      <c r="L37" s="87">
        <v>17651</v>
      </c>
      <c r="M37" s="88">
        <f t="shared" si="8"/>
        <v>0.56654013936887426</v>
      </c>
      <c r="N37" s="87">
        <v>25582</v>
      </c>
      <c r="O37" s="90">
        <f t="shared" si="9"/>
        <v>14493.229845334541</v>
      </c>
    </row>
    <row r="38" spans="2:15" ht="16.149999999999999" x14ac:dyDescent="0.45">
      <c r="B38" s="122">
        <v>41196</v>
      </c>
      <c r="C38" s="82">
        <v>1760</v>
      </c>
      <c r="D38" s="82">
        <v>3040</v>
      </c>
      <c r="E38" s="122">
        <v>41952</v>
      </c>
      <c r="F38" s="84"/>
      <c r="G38" s="82">
        <v>10000</v>
      </c>
      <c r="H38" s="85">
        <f t="shared" si="6"/>
        <v>5.6818181818181817</v>
      </c>
      <c r="I38" s="90">
        <f t="shared" si="7"/>
        <v>17272.727272727272</v>
      </c>
      <c r="J38" s="82"/>
      <c r="K38" s="82">
        <v>10000</v>
      </c>
      <c r="L38" s="87">
        <v>18713</v>
      </c>
      <c r="M38" s="88">
        <f t="shared" si="8"/>
        <v>0.53438785870785011</v>
      </c>
      <c r="N38" s="87">
        <v>27910</v>
      </c>
      <c r="O38" s="90">
        <f t="shared" si="9"/>
        <v>14914.765136536096</v>
      </c>
    </row>
    <row r="39" spans="2:15" ht="16.149999999999999" x14ac:dyDescent="0.45">
      <c r="B39" s="122">
        <v>41238</v>
      </c>
      <c r="C39" s="82">
        <v>445</v>
      </c>
      <c r="D39" s="82">
        <v>900</v>
      </c>
      <c r="E39" s="122">
        <v>43533</v>
      </c>
      <c r="F39" s="84"/>
      <c r="G39" s="82">
        <v>10000</v>
      </c>
      <c r="H39" s="85">
        <f t="shared" si="6"/>
        <v>22.471910112359552</v>
      </c>
      <c r="I39" s="90">
        <f t="shared" si="7"/>
        <v>20224.719101123595</v>
      </c>
      <c r="J39" s="82"/>
      <c r="K39" s="82">
        <v>10000</v>
      </c>
      <c r="L39" s="87">
        <v>18842</v>
      </c>
      <c r="M39" s="88">
        <f t="shared" si="8"/>
        <v>0.53072922195096062</v>
      </c>
      <c r="N39" s="87">
        <v>36671</v>
      </c>
      <c r="O39" s="90">
        <f t="shared" si="9"/>
        <v>19462.371298163678</v>
      </c>
    </row>
    <row r="40" spans="2:15" ht="16.149999999999999" x14ac:dyDescent="0.45">
      <c r="B40" s="84"/>
      <c r="D40" s="82"/>
      <c r="E40" s="84"/>
      <c r="F40" s="84"/>
      <c r="G40" s="82"/>
      <c r="H40" s="85"/>
      <c r="I40" s="90"/>
      <c r="J40" s="82"/>
      <c r="K40" s="82"/>
      <c r="L40" s="87"/>
      <c r="M40" s="88"/>
      <c r="N40" s="87"/>
      <c r="O40" s="89"/>
    </row>
    <row r="42" spans="2:15" x14ac:dyDescent="0.45">
      <c r="B42" s="1" t="s">
        <v>283</v>
      </c>
      <c r="G42" s="1" t="s">
        <v>284</v>
      </c>
    </row>
    <row r="43" spans="2:15" x14ac:dyDescent="0.45">
      <c r="B43" s="189" t="s">
        <v>285</v>
      </c>
      <c r="C43" s="189"/>
      <c r="G43" s="189" t="s">
        <v>285</v>
      </c>
      <c r="H43" s="189"/>
    </row>
    <row r="44" spans="2:15" ht="16.149999999999999" x14ac:dyDescent="0.45">
      <c r="B44" s="122">
        <v>40968</v>
      </c>
      <c r="C44" s="90">
        <v>-10000</v>
      </c>
      <c r="D44" s="82"/>
      <c r="G44" s="122">
        <v>40968</v>
      </c>
      <c r="H44" s="90">
        <v>-10000</v>
      </c>
    </row>
    <row r="45" spans="2:15" ht="16.149999999999999" x14ac:dyDescent="0.45">
      <c r="B45" s="122">
        <v>40999</v>
      </c>
      <c r="C45" s="90">
        <v>-10000</v>
      </c>
      <c r="D45" s="82"/>
      <c r="G45" s="122">
        <v>40999</v>
      </c>
      <c r="H45" s="90">
        <v>-10000</v>
      </c>
    </row>
    <row r="46" spans="2:15" ht="16.149999999999999" x14ac:dyDescent="0.45">
      <c r="B46" s="122">
        <v>41029</v>
      </c>
      <c r="C46" s="90">
        <v>-10000</v>
      </c>
      <c r="D46" s="82"/>
      <c r="G46" s="122">
        <v>41029</v>
      </c>
      <c r="H46" s="90">
        <v>-10000</v>
      </c>
    </row>
    <row r="47" spans="2:15" ht="16.149999999999999" x14ac:dyDescent="0.45">
      <c r="B47" s="122">
        <v>41060</v>
      </c>
      <c r="C47" s="90">
        <v>-10000</v>
      </c>
      <c r="D47" s="82"/>
      <c r="G47" s="122">
        <v>41060</v>
      </c>
      <c r="H47" s="90">
        <v>-10000</v>
      </c>
    </row>
    <row r="48" spans="2:15" ht="16.149999999999999" x14ac:dyDescent="0.45">
      <c r="B48" s="122">
        <v>41111</v>
      </c>
      <c r="C48" s="90">
        <v>-10000</v>
      </c>
      <c r="D48" s="82"/>
      <c r="G48" s="122">
        <v>41111</v>
      </c>
      <c r="H48" s="90">
        <v>-10000</v>
      </c>
    </row>
    <row r="49" spans="2:15" ht="16.149999999999999" x14ac:dyDescent="0.45">
      <c r="B49" s="122">
        <v>41149</v>
      </c>
      <c r="C49" s="90">
        <v>-10000</v>
      </c>
      <c r="D49" s="82"/>
      <c r="G49" s="122">
        <v>41149</v>
      </c>
      <c r="H49" s="90">
        <v>-10000</v>
      </c>
    </row>
    <row r="50" spans="2:15" ht="16.149999999999999" x14ac:dyDescent="0.45">
      <c r="B50" s="122">
        <v>41196</v>
      </c>
      <c r="C50" s="90">
        <v>-10000</v>
      </c>
      <c r="D50" s="82"/>
      <c r="G50" s="122">
        <v>41196</v>
      </c>
      <c r="H50" s="90">
        <v>-10000</v>
      </c>
    </row>
    <row r="51" spans="2:15" ht="16.149999999999999" x14ac:dyDescent="0.45">
      <c r="B51" s="122">
        <v>41238</v>
      </c>
      <c r="C51" s="90">
        <v>-10000</v>
      </c>
      <c r="D51" s="82"/>
      <c r="G51" s="122">
        <v>41238</v>
      </c>
      <c r="H51" s="90">
        <v>-10000</v>
      </c>
    </row>
    <row r="52" spans="2:15" ht="16.149999999999999" x14ac:dyDescent="0.45">
      <c r="B52" s="122">
        <v>41722</v>
      </c>
      <c r="C52" s="90">
        <v>7434.4023323615156</v>
      </c>
      <c r="D52" s="82"/>
      <c r="E52" s="153">
        <f>C52-I32</f>
        <v>0</v>
      </c>
      <c r="G52" s="122">
        <v>41722</v>
      </c>
      <c r="H52" s="90">
        <v>12423.952230734565</v>
      </c>
      <c r="J52" s="153">
        <f>H52-O32</f>
        <v>0</v>
      </c>
    </row>
    <row r="53" spans="2:15" ht="16.149999999999999" x14ac:dyDescent="0.45">
      <c r="B53" s="122">
        <v>41644</v>
      </c>
      <c r="C53" s="90">
        <v>12265.625</v>
      </c>
      <c r="D53" s="82"/>
      <c r="E53" s="153">
        <f t="shared" ref="E53:E59" si="10">C53-I33</f>
        <v>0</v>
      </c>
      <c r="G53" s="122">
        <v>41644</v>
      </c>
      <c r="H53" s="90">
        <v>11925.989672977626</v>
      </c>
      <c r="J53" s="153">
        <f t="shared" ref="J53:J59" si="11">H53-O33</f>
        <v>0</v>
      </c>
    </row>
    <row r="54" spans="2:15" ht="16.149999999999999" x14ac:dyDescent="0.45">
      <c r="B54" s="122">
        <v>41722</v>
      </c>
      <c r="C54" s="90">
        <v>15652.173913043478</v>
      </c>
      <c r="D54" s="82"/>
      <c r="E54" s="153">
        <f t="shared" si="10"/>
        <v>0</v>
      </c>
      <c r="G54" s="122">
        <v>41722</v>
      </c>
      <c r="H54" s="90">
        <v>12735.304307656774</v>
      </c>
      <c r="J54" s="153">
        <f t="shared" si="11"/>
        <v>0</v>
      </c>
    </row>
    <row r="55" spans="2:15" ht="16.149999999999999" x14ac:dyDescent="0.45">
      <c r="B55" s="122">
        <v>41910</v>
      </c>
      <c r="C55" s="90">
        <v>40333.333333333336</v>
      </c>
      <c r="D55" s="82"/>
      <c r="E55" s="153">
        <f t="shared" si="10"/>
        <v>0</v>
      </c>
      <c r="G55" s="122">
        <v>41910</v>
      </c>
      <c r="H55" s="90">
        <v>16392.604006163328</v>
      </c>
      <c r="J55" s="153">
        <f t="shared" si="11"/>
        <v>0</v>
      </c>
    </row>
    <row r="56" spans="2:15" ht="16.149999999999999" x14ac:dyDescent="0.45">
      <c r="B56" s="148">
        <v>44192</v>
      </c>
      <c r="C56" s="145">
        <v>22615.384615384613</v>
      </c>
      <c r="D56" s="82"/>
      <c r="E56" s="153">
        <f t="shared" si="10"/>
        <v>0</v>
      </c>
      <c r="G56" s="148">
        <v>44192</v>
      </c>
      <c r="H56" s="145">
        <v>27376.733885068188</v>
      </c>
      <c r="J56" s="153">
        <f t="shared" si="11"/>
        <v>0</v>
      </c>
    </row>
    <row r="57" spans="2:15" ht="16.149999999999999" x14ac:dyDescent="0.45">
      <c r="B57" s="122">
        <v>41827</v>
      </c>
      <c r="C57" s="90">
        <v>20363.636363636364</v>
      </c>
      <c r="D57" s="82"/>
      <c r="E57" s="153">
        <f t="shared" si="10"/>
        <v>0</v>
      </c>
      <c r="G57" s="122">
        <v>41827</v>
      </c>
      <c r="H57" s="90">
        <v>14493.229845334541</v>
      </c>
      <c r="J57" s="153">
        <f t="shared" si="11"/>
        <v>0</v>
      </c>
    </row>
    <row r="58" spans="2:15" ht="16.149999999999999" x14ac:dyDescent="0.45">
      <c r="B58" s="122">
        <v>41952</v>
      </c>
      <c r="C58" s="90">
        <v>17272.727272727272</v>
      </c>
      <c r="D58" s="82"/>
      <c r="E58" s="153">
        <f t="shared" si="10"/>
        <v>0</v>
      </c>
      <c r="G58" s="122">
        <v>41952</v>
      </c>
      <c r="H58" s="90">
        <v>14914.765136536096</v>
      </c>
      <c r="J58" s="153">
        <f t="shared" si="11"/>
        <v>0</v>
      </c>
    </row>
    <row r="59" spans="2:15" ht="16.149999999999999" x14ac:dyDescent="0.45">
      <c r="B59" s="122">
        <v>43533</v>
      </c>
      <c r="C59" s="90">
        <v>20224.719101123595</v>
      </c>
      <c r="D59" s="82"/>
      <c r="E59" s="153">
        <f t="shared" si="10"/>
        <v>0</v>
      </c>
      <c r="G59" s="122">
        <v>43533</v>
      </c>
      <c r="H59" s="90">
        <v>19462.371298163678</v>
      </c>
      <c r="J59" s="153">
        <f t="shared" si="11"/>
        <v>0</v>
      </c>
    </row>
    <row r="60" spans="2:15" x14ac:dyDescent="0.45">
      <c r="B60" s="3" t="s">
        <v>9</v>
      </c>
      <c r="C60" s="91">
        <f>XIRR(C44:C59,B44:B59)</f>
        <v>0.25021354556083686</v>
      </c>
      <c r="D60" s="2"/>
      <c r="G60" s="3" t="s">
        <v>9</v>
      </c>
      <c r="H60" s="91">
        <f>XIRR(H44:H59,G44:G59)</f>
        <v>0.14571283459663392</v>
      </c>
    </row>
    <row r="61" spans="2:15" ht="0.75" customHeight="1" x14ac:dyDescent="0.45"/>
    <row r="63" spans="2:15" x14ac:dyDescent="0.45">
      <c r="B63" s="124" t="s">
        <v>286</v>
      </c>
      <c r="C63" s="82" t="s">
        <v>270</v>
      </c>
      <c r="D63" t="s">
        <v>271</v>
      </c>
      <c r="L63" s="3" t="s">
        <v>272</v>
      </c>
      <c r="N63" s="3" t="s">
        <v>273</v>
      </c>
    </row>
    <row r="64" spans="2:15" s="13" customFormat="1" ht="47.25" customHeight="1" x14ac:dyDescent="0.45">
      <c r="B64" s="83" t="s">
        <v>274</v>
      </c>
      <c r="C64" s="14" t="s">
        <v>275</v>
      </c>
      <c r="D64" s="14" t="s">
        <v>275</v>
      </c>
      <c r="E64" s="83" t="s">
        <v>276</v>
      </c>
      <c r="F64" s="83"/>
      <c r="G64" s="83" t="s">
        <v>277</v>
      </c>
      <c r="H64" s="83" t="s">
        <v>278</v>
      </c>
      <c r="I64" s="83" t="s">
        <v>279</v>
      </c>
      <c r="J64" s="83"/>
      <c r="K64" s="83" t="s">
        <v>277</v>
      </c>
      <c r="L64" s="83" t="s">
        <v>280</v>
      </c>
      <c r="M64" s="83" t="s">
        <v>281</v>
      </c>
      <c r="N64" s="83" t="s">
        <v>280</v>
      </c>
      <c r="O64" s="83" t="s">
        <v>282</v>
      </c>
    </row>
    <row r="65" spans="2:15" ht="16.149999999999999" x14ac:dyDescent="0.45">
      <c r="B65" s="122">
        <v>41294</v>
      </c>
      <c r="C65" s="82">
        <v>207</v>
      </c>
      <c r="D65" s="82">
        <v>135</v>
      </c>
      <c r="E65" s="122">
        <v>41513</v>
      </c>
      <c r="F65" s="84"/>
      <c r="G65" s="82">
        <v>10000</v>
      </c>
      <c r="H65" s="85">
        <f>G65/C65</f>
        <v>48.309178743961354</v>
      </c>
      <c r="I65" s="90">
        <f>H65*D65</f>
        <v>6521.739130434783</v>
      </c>
      <c r="J65" s="82"/>
      <c r="K65" s="82">
        <v>10000</v>
      </c>
      <c r="L65" s="87">
        <v>20101</v>
      </c>
      <c r="M65" s="88">
        <f>K65/L65</f>
        <v>0.49748768717974229</v>
      </c>
      <c r="N65" s="87">
        <v>18307</v>
      </c>
      <c r="O65" s="90">
        <f>N65*M65</f>
        <v>9107.507089199542</v>
      </c>
    </row>
    <row r="66" spans="2:15" ht="16.149999999999999" x14ac:dyDescent="0.45">
      <c r="B66" s="122">
        <v>41329</v>
      </c>
      <c r="C66" s="82">
        <v>1305</v>
      </c>
      <c r="D66" s="82">
        <v>1590</v>
      </c>
      <c r="E66" s="122">
        <v>41789</v>
      </c>
      <c r="F66" s="84"/>
      <c r="G66" s="82">
        <v>10000</v>
      </c>
      <c r="H66" s="85">
        <f t="shared" ref="H66:H72" si="12">G66/C66</f>
        <v>7.6628352490421454</v>
      </c>
      <c r="I66" s="90">
        <f t="shared" ref="I66:I72" si="13">H66*D66</f>
        <v>12183.908045977012</v>
      </c>
      <c r="J66" s="82"/>
      <c r="K66" s="82">
        <v>10000</v>
      </c>
      <c r="L66" s="87">
        <v>20103</v>
      </c>
      <c r="M66" s="88">
        <f t="shared" ref="M66:M72" si="14">K66/L66</f>
        <v>0.49743819330448191</v>
      </c>
      <c r="N66" s="87">
        <v>24225</v>
      </c>
      <c r="O66" s="90">
        <f t="shared" ref="O66:O72" si="15">N66*M66</f>
        <v>12050.440232801075</v>
      </c>
    </row>
    <row r="67" spans="2:15" ht="16.149999999999999" x14ac:dyDescent="0.45">
      <c r="B67" s="122">
        <v>41388</v>
      </c>
      <c r="C67" s="82">
        <v>57</v>
      </c>
      <c r="D67" s="139">
        <v>60</v>
      </c>
      <c r="E67" s="122">
        <v>41644</v>
      </c>
      <c r="F67" s="84"/>
      <c r="G67" s="82">
        <v>10000</v>
      </c>
      <c r="H67" s="85">
        <f t="shared" si="12"/>
        <v>175.43859649122808</v>
      </c>
      <c r="I67" s="90">
        <f t="shared" si="13"/>
        <v>10526.315789473685</v>
      </c>
      <c r="J67" s="82"/>
      <c r="K67" s="82">
        <v>10000</v>
      </c>
      <c r="L67" s="87">
        <v>19300</v>
      </c>
      <c r="M67" s="88">
        <f t="shared" si="14"/>
        <v>0.51813471502590669</v>
      </c>
      <c r="N67" s="87">
        <v>20787</v>
      </c>
      <c r="O67" s="90">
        <f t="shared" si="15"/>
        <v>10770.466321243523</v>
      </c>
    </row>
    <row r="68" spans="2:15" ht="16.149999999999999" x14ac:dyDescent="0.45">
      <c r="B68" s="122">
        <v>41402</v>
      </c>
      <c r="C68" s="82">
        <v>31</v>
      </c>
      <c r="D68" s="150">
        <v>503</v>
      </c>
      <c r="E68" s="148">
        <v>44192</v>
      </c>
      <c r="F68" s="84"/>
      <c r="G68" s="82">
        <v>10000</v>
      </c>
      <c r="H68" s="85">
        <f t="shared" si="12"/>
        <v>322.58064516129031</v>
      </c>
      <c r="I68" s="90">
        <f t="shared" si="13"/>
        <v>162258.06451612903</v>
      </c>
      <c r="J68" s="82"/>
      <c r="K68" s="82">
        <v>10000</v>
      </c>
      <c r="L68" s="87">
        <v>19990</v>
      </c>
      <c r="M68" s="88">
        <f t="shared" si="14"/>
        <v>0.5002501250625313</v>
      </c>
      <c r="N68" s="149">
        <v>46973</v>
      </c>
      <c r="O68" s="90">
        <f t="shared" si="15"/>
        <v>23498.249124562284</v>
      </c>
    </row>
    <row r="69" spans="2:15" ht="16.149999999999999" x14ac:dyDescent="0.45">
      <c r="B69" s="122">
        <v>41479</v>
      </c>
      <c r="C69" s="82">
        <v>95</v>
      </c>
      <c r="D69" s="139">
        <v>216</v>
      </c>
      <c r="E69" s="138">
        <v>43904</v>
      </c>
      <c r="F69" s="84"/>
      <c r="G69" s="82">
        <v>10000</v>
      </c>
      <c r="H69" s="85">
        <f t="shared" si="12"/>
        <v>105.26315789473684</v>
      </c>
      <c r="I69" s="90">
        <f t="shared" si="13"/>
        <v>22736.842105263157</v>
      </c>
      <c r="J69" s="82"/>
      <c r="K69" s="82">
        <v>10000</v>
      </c>
      <c r="L69" s="87">
        <v>20302</v>
      </c>
      <c r="M69" s="88">
        <f t="shared" si="14"/>
        <v>0.49256230913210519</v>
      </c>
      <c r="N69" s="87">
        <v>34103</v>
      </c>
      <c r="O69" s="90">
        <f t="shared" si="15"/>
        <v>16797.852428332182</v>
      </c>
    </row>
    <row r="70" spans="2:15" ht="16.149999999999999" x14ac:dyDescent="0.45">
      <c r="B70" s="122">
        <v>41513</v>
      </c>
      <c r="C70" s="82">
        <v>526</v>
      </c>
      <c r="D70" s="139">
        <v>980</v>
      </c>
      <c r="E70" s="122">
        <v>43673</v>
      </c>
      <c r="F70" s="84"/>
      <c r="G70" s="82">
        <v>10000</v>
      </c>
      <c r="H70" s="85">
        <f t="shared" si="12"/>
        <v>19.011406844106464</v>
      </c>
      <c r="I70" s="90">
        <f t="shared" si="13"/>
        <v>18631.178707224335</v>
      </c>
      <c r="J70" s="82"/>
      <c r="K70" s="82">
        <v>10000</v>
      </c>
      <c r="L70" s="87">
        <v>18560</v>
      </c>
      <c r="M70" s="88">
        <f t="shared" si="14"/>
        <v>0.53879310344827591</v>
      </c>
      <c r="N70" s="87">
        <v>37686</v>
      </c>
      <c r="O70" s="90">
        <f t="shared" si="15"/>
        <v>20304.956896551725</v>
      </c>
    </row>
    <row r="71" spans="2:15" ht="16.149999999999999" x14ac:dyDescent="0.45">
      <c r="B71" s="122">
        <v>41553</v>
      </c>
      <c r="C71" s="82">
        <v>470</v>
      </c>
      <c r="D71" s="82">
        <v>910</v>
      </c>
      <c r="E71" s="122">
        <v>42036</v>
      </c>
      <c r="F71" s="84"/>
      <c r="G71" s="82">
        <v>10000</v>
      </c>
      <c r="H71" s="85">
        <f t="shared" si="12"/>
        <v>21.276595744680851</v>
      </c>
      <c r="I71" s="90">
        <f t="shared" si="13"/>
        <v>19361.702127659573</v>
      </c>
      <c r="J71" s="82"/>
      <c r="K71" s="82">
        <v>10000</v>
      </c>
      <c r="L71" s="87">
        <v>19900</v>
      </c>
      <c r="M71" s="88">
        <f t="shared" si="14"/>
        <v>0.50251256281407031</v>
      </c>
      <c r="N71" s="87">
        <v>29122</v>
      </c>
      <c r="O71" s="90">
        <f t="shared" si="15"/>
        <v>14634.170854271355</v>
      </c>
    </row>
    <row r="72" spans="2:15" ht="16.149999999999999" x14ac:dyDescent="0.45">
      <c r="B72" s="122">
        <v>41602</v>
      </c>
      <c r="C72" s="82">
        <v>201</v>
      </c>
      <c r="D72" s="82">
        <v>1168</v>
      </c>
      <c r="E72" s="122">
        <v>42597</v>
      </c>
      <c r="F72" s="84"/>
      <c r="G72" s="82">
        <v>10000</v>
      </c>
      <c r="H72" s="85">
        <f t="shared" si="12"/>
        <v>49.75124378109453</v>
      </c>
      <c r="I72" s="90">
        <f t="shared" si="13"/>
        <v>58109.45273631841</v>
      </c>
      <c r="J72" s="82"/>
      <c r="K72" s="82">
        <v>10000</v>
      </c>
      <c r="L72" s="87">
        <v>20605</v>
      </c>
      <c r="M72" s="88">
        <f t="shared" si="14"/>
        <v>0.48531909730647899</v>
      </c>
      <c r="N72" s="87">
        <v>28064</v>
      </c>
      <c r="O72" s="90">
        <f t="shared" si="15"/>
        <v>13619.995146809026</v>
      </c>
    </row>
    <row r="73" spans="2:15" ht="16.149999999999999" x14ac:dyDescent="0.45">
      <c r="B73" s="84"/>
      <c r="D73" s="82"/>
      <c r="E73" s="84"/>
      <c r="F73" s="84"/>
      <c r="G73" s="82"/>
      <c r="H73" s="85"/>
      <c r="I73" s="90"/>
      <c r="J73" s="82"/>
      <c r="K73" s="82"/>
      <c r="L73" s="87"/>
      <c r="M73" s="88"/>
      <c r="N73" s="87"/>
      <c r="O73" s="89"/>
    </row>
    <row r="75" spans="2:15" x14ac:dyDescent="0.45">
      <c r="B75" s="1" t="s">
        <v>283</v>
      </c>
      <c r="G75" s="1" t="s">
        <v>284</v>
      </c>
    </row>
    <row r="76" spans="2:15" x14ac:dyDescent="0.45">
      <c r="B76" s="189" t="s">
        <v>287</v>
      </c>
      <c r="C76" s="189"/>
      <c r="G76" s="189" t="s">
        <v>287</v>
      </c>
      <c r="H76" s="189"/>
    </row>
    <row r="77" spans="2:15" ht="16.149999999999999" x14ac:dyDescent="0.45">
      <c r="B77" s="122">
        <v>41294</v>
      </c>
      <c r="C77" s="90">
        <v>-10000</v>
      </c>
      <c r="D77" s="82"/>
      <c r="G77" s="122">
        <v>41294</v>
      </c>
      <c r="H77" s="90">
        <v>-10000</v>
      </c>
    </row>
    <row r="78" spans="2:15" ht="16.149999999999999" x14ac:dyDescent="0.45">
      <c r="B78" s="122">
        <v>41329</v>
      </c>
      <c r="C78" s="90">
        <v>-10000</v>
      </c>
      <c r="D78" s="82"/>
      <c r="G78" s="122">
        <v>41329</v>
      </c>
      <c r="H78" s="90">
        <v>-10000</v>
      </c>
    </row>
    <row r="79" spans="2:15" ht="16.149999999999999" x14ac:dyDescent="0.45">
      <c r="B79" s="122">
        <v>41388</v>
      </c>
      <c r="C79" s="90">
        <v>-10000</v>
      </c>
      <c r="D79" s="82"/>
      <c r="G79" s="122">
        <v>41388</v>
      </c>
      <c r="H79" s="90">
        <v>-10000</v>
      </c>
    </row>
    <row r="80" spans="2:15" ht="16.149999999999999" x14ac:dyDescent="0.45">
      <c r="B80" s="122">
        <v>41402</v>
      </c>
      <c r="C80" s="90">
        <v>-10000</v>
      </c>
      <c r="D80" s="82"/>
      <c r="G80" s="122">
        <v>41402</v>
      </c>
      <c r="H80" s="90">
        <v>-10000</v>
      </c>
    </row>
    <row r="81" spans="2:14" ht="16.149999999999999" x14ac:dyDescent="0.45">
      <c r="B81" s="122">
        <v>41479</v>
      </c>
      <c r="C81" s="90">
        <v>-10000</v>
      </c>
      <c r="D81" s="82"/>
      <c r="G81" s="122">
        <v>41479</v>
      </c>
      <c r="H81" s="90">
        <v>-10000</v>
      </c>
    </row>
    <row r="82" spans="2:14" ht="16.149999999999999" x14ac:dyDescent="0.45">
      <c r="B82" s="122">
        <v>41513</v>
      </c>
      <c r="C82" s="90">
        <v>-10000</v>
      </c>
      <c r="D82" s="82"/>
      <c r="G82" s="122">
        <v>41513</v>
      </c>
      <c r="H82" s="90">
        <v>-10000</v>
      </c>
    </row>
    <row r="83" spans="2:14" ht="16.149999999999999" x14ac:dyDescent="0.45">
      <c r="B83" s="122">
        <v>41553</v>
      </c>
      <c r="C83" s="90">
        <v>-10000</v>
      </c>
      <c r="D83" s="82"/>
      <c r="G83" s="122">
        <v>41553</v>
      </c>
      <c r="H83" s="90">
        <v>-10000</v>
      </c>
    </row>
    <row r="84" spans="2:14" ht="16.149999999999999" x14ac:dyDescent="0.45">
      <c r="B84" s="122">
        <v>41602</v>
      </c>
      <c r="C84" s="90">
        <v>-10000</v>
      </c>
      <c r="D84" s="82"/>
      <c r="G84" s="122">
        <v>41602</v>
      </c>
      <c r="H84" s="90">
        <v>-10000</v>
      </c>
    </row>
    <row r="85" spans="2:14" ht="16.149999999999999" x14ac:dyDescent="0.45">
      <c r="B85" s="122">
        <v>41513</v>
      </c>
      <c r="C85" s="90">
        <v>6521.739130434783</v>
      </c>
      <c r="D85" s="82"/>
      <c r="E85" s="153">
        <f>C85-I65</f>
        <v>0</v>
      </c>
      <c r="G85" s="122">
        <v>41513</v>
      </c>
      <c r="H85" s="90">
        <v>9107.507089199542</v>
      </c>
      <c r="I85" s="129">
        <f>H85-O65</f>
        <v>0</v>
      </c>
    </row>
    <row r="86" spans="2:14" ht="16.149999999999999" x14ac:dyDescent="0.45">
      <c r="B86" s="122">
        <v>41789</v>
      </c>
      <c r="C86" s="90">
        <v>12183.908045977012</v>
      </c>
      <c r="D86" s="82"/>
      <c r="E86" s="153">
        <f t="shared" ref="E86:E92" si="16">C86-I66</f>
        <v>0</v>
      </c>
      <c r="G86" s="122">
        <v>41789</v>
      </c>
      <c r="H86" s="90">
        <v>12050.440232801075</v>
      </c>
      <c r="I86" s="129">
        <f t="shared" ref="I86:I92" si="17">H86-O66</f>
        <v>0</v>
      </c>
    </row>
    <row r="87" spans="2:14" ht="16.149999999999999" x14ac:dyDescent="0.45">
      <c r="B87" s="122">
        <v>41644</v>
      </c>
      <c r="C87" s="90">
        <v>10526.315789473685</v>
      </c>
      <c r="D87" s="82"/>
      <c r="E87" s="153">
        <f t="shared" si="16"/>
        <v>0</v>
      </c>
      <c r="G87" s="122">
        <v>41644</v>
      </c>
      <c r="H87" s="90">
        <v>10770.466321243523</v>
      </c>
      <c r="I87" s="129">
        <f t="shared" si="17"/>
        <v>0</v>
      </c>
    </row>
    <row r="88" spans="2:14" ht="16.149999999999999" x14ac:dyDescent="0.45">
      <c r="B88" s="148">
        <v>44192</v>
      </c>
      <c r="C88" s="145">
        <v>162258.06451612903</v>
      </c>
      <c r="D88" s="82"/>
      <c r="E88" s="153">
        <f t="shared" si="16"/>
        <v>0</v>
      </c>
      <c r="G88" s="148">
        <v>44192</v>
      </c>
      <c r="H88" s="145">
        <v>23498.249124562284</v>
      </c>
      <c r="I88" s="129">
        <f t="shared" si="17"/>
        <v>0</v>
      </c>
    </row>
    <row r="89" spans="2:14" ht="16.149999999999999" x14ac:dyDescent="0.45">
      <c r="B89" s="138">
        <v>43904</v>
      </c>
      <c r="C89" s="90">
        <v>22736.842105263157</v>
      </c>
      <c r="D89" s="82"/>
      <c r="E89" s="153">
        <f t="shared" si="16"/>
        <v>0</v>
      </c>
      <c r="G89" s="138">
        <v>43904</v>
      </c>
      <c r="H89" s="90">
        <v>16797.852428332182</v>
      </c>
      <c r="I89" s="129">
        <f t="shared" si="17"/>
        <v>0</v>
      </c>
    </row>
    <row r="90" spans="2:14" ht="16.149999999999999" x14ac:dyDescent="0.45">
      <c r="B90" s="122">
        <v>43673</v>
      </c>
      <c r="C90" s="90">
        <v>18631.178707224335</v>
      </c>
      <c r="D90" s="82"/>
      <c r="E90" s="153">
        <f t="shared" si="16"/>
        <v>0</v>
      </c>
      <c r="G90" s="122">
        <v>43673</v>
      </c>
      <c r="H90" s="90">
        <v>20304.956896551725</v>
      </c>
      <c r="I90" s="129">
        <f t="shared" si="17"/>
        <v>0</v>
      </c>
    </row>
    <row r="91" spans="2:14" ht="16.149999999999999" x14ac:dyDescent="0.45">
      <c r="B91" s="122">
        <v>42036</v>
      </c>
      <c r="C91" s="90">
        <v>19361.702127659573</v>
      </c>
      <c r="D91" s="82"/>
      <c r="E91" s="153">
        <f t="shared" si="16"/>
        <v>0</v>
      </c>
      <c r="G91" s="122">
        <v>42036</v>
      </c>
      <c r="H91" s="90">
        <v>14634.170854271355</v>
      </c>
      <c r="I91" s="129">
        <f t="shared" si="17"/>
        <v>0</v>
      </c>
    </row>
    <row r="92" spans="2:14" ht="16.149999999999999" x14ac:dyDescent="0.45">
      <c r="B92" s="122">
        <v>42597</v>
      </c>
      <c r="C92" s="90">
        <v>58109.45273631841</v>
      </c>
      <c r="D92" s="82"/>
      <c r="E92" s="153">
        <f t="shared" si="16"/>
        <v>0</v>
      </c>
      <c r="G92" s="122">
        <v>42597</v>
      </c>
      <c r="H92" s="90">
        <v>13619.995146809026</v>
      </c>
      <c r="I92" s="129">
        <f t="shared" si="17"/>
        <v>0</v>
      </c>
    </row>
    <row r="93" spans="2:14" x14ac:dyDescent="0.45">
      <c r="B93" s="3" t="s">
        <v>9</v>
      </c>
      <c r="C93" s="91">
        <f>XIRR(C77:C92,B77:B92)</f>
        <v>0.35704112648963937</v>
      </c>
      <c r="D93" s="2"/>
      <c r="G93" s="3" t="s">
        <v>9</v>
      </c>
      <c r="H93" s="91">
        <f>XIRR(H77:H92,G77:G92)</f>
        <v>0.11804141402244567</v>
      </c>
    </row>
    <row r="96" spans="2:14" x14ac:dyDescent="0.45">
      <c r="B96" s="124" t="s">
        <v>288</v>
      </c>
      <c r="C96" s="82" t="s">
        <v>270</v>
      </c>
      <c r="D96" t="s">
        <v>271</v>
      </c>
      <c r="L96" s="3" t="s">
        <v>272</v>
      </c>
      <c r="N96" s="3" t="s">
        <v>273</v>
      </c>
    </row>
    <row r="97" spans="2:15" s="13" customFormat="1" ht="47.25" customHeight="1" x14ac:dyDescent="0.45">
      <c r="B97" s="83" t="s">
        <v>274</v>
      </c>
      <c r="C97" s="14" t="s">
        <v>275</v>
      </c>
      <c r="D97" s="14" t="s">
        <v>275</v>
      </c>
      <c r="E97" s="83" t="s">
        <v>276</v>
      </c>
      <c r="F97" s="83"/>
      <c r="G97" s="83" t="s">
        <v>277</v>
      </c>
      <c r="H97" s="83" t="s">
        <v>278</v>
      </c>
      <c r="I97" s="83" t="s">
        <v>279</v>
      </c>
      <c r="J97" s="83"/>
      <c r="K97" s="83" t="s">
        <v>277</v>
      </c>
      <c r="L97" s="83" t="s">
        <v>280</v>
      </c>
      <c r="M97" s="83" t="s">
        <v>281</v>
      </c>
      <c r="N97" s="83" t="s">
        <v>280</v>
      </c>
      <c r="O97" s="83" t="s">
        <v>282</v>
      </c>
    </row>
    <row r="98" spans="2:15" ht="16.149999999999999" x14ac:dyDescent="0.45">
      <c r="B98" s="122">
        <v>41640</v>
      </c>
      <c r="C98" s="82">
        <v>42</v>
      </c>
      <c r="D98" s="90">
        <v>284.60000000000002</v>
      </c>
      <c r="E98" s="122">
        <v>43344</v>
      </c>
      <c r="F98" s="84"/>
      <c r="G98" s="82">
        <v>10000</v>
      </c>
      <c r="H98" s="85">
        <f>G98/C98</f>
        <v>238.0952380952381</v>
      </c>
      <c r="I98" s="90">
        <f>H98*D98</f>
        <v>67761.904761904763</v>
      </c>
      <c r="J98" s="82"/>
      <c r="K98" s="82">
        <v>10000</v>
      </c>
      <c r="L98" s="87">
        <v>20890</v>
      </c>
      <c r="M98" s="88">
        <f>K98/L98</f>
        <v>0.47869794159885115</v>
      </c>
      <c r="N98" s="87">
        <v>38645</v>
      </c>
      <c r="O98" s="90">
        <f>N98*M98</f>
        <v>18499.281953087604</v>
      </c>
    </row>
    <row r="99" spans="2:15" ht="16.149999999999999" x14ac:dyDescent="0.45">
      <c r="B99" s="122">
        <v>41694</v>
      </c>
      <c r="C99" s="82">
        <v>225</v>
      </c>
      <c r="D99" s="90">
        <v>680</v>
      </c>
      <c r="E99" s="122">
        <v>41862</v>
      </c>
      <c r="F99" s="84"/>
      <c r="G99" s="82">
        <v>10000</v>
      </c>
      <c r="H99" s="85">
        <f t="shared" ref="H99:H106" si="18">G99/C99</f>
        <v>44.444444444444443</v>
      </c>
      <c r="I99" s="90">
        <f t="shared" ref="I99:I106" si="19">H99*D99</f>
        <v>30222.222222222223</v>
      </c>
      <c r="J99" s="82"/>
      <c r="K99" s="82">
        <v>10000</v>
      </c>
      <c r="L99" s="87">
        <v>20852</v>
      </c>
      <c r="M99" s="88">
        <f t="shared" ref="M99:M106" si="20">K99/L99</f>
        <v>0.47957030500671399</v>
      </c>
      <c r="N99" s="87">
        <v>25880</v>
      </c>
      <c r="O99" s="90">
        <f t="shared" ref="O99:O106" si="21">N99*M99</f>
        <v>12411.279493573758</v>
      </c>
    </row>
    <row r="100" spans="2:15" ht="16.149999999999999" x14ac:dyDescent="0.45">
      <c r="B100" s="122">
        <v>41739</v>
      </c>
      <c r="C100" s="82">
        <v>568</v>
      </c>
      <c r="D100" s="90">
        <v>1304</v>
      </c>
      <c r="E100" s="122">
        <v>42603</v>
      </c>
      <c r="F100" s="84"/>
      <c r="G100" s="82">
        <v>10000</v>
      </c>
      <c r="H100" s="85">
        <f t="shared" si="18"/>
        <v>17.6056338028169</v>
      </c>
      <c r="I100" s="90">
        <f t="shared" si="19"/>
        <v>22957.74647887324</v>
      </c>
      <c r="J100" s="82"/>
      <c r="K100" s="82">
        <v>10000</v>
      </c>
      <c r="L100" s="87">
        <v>22640</v>
      </c>
      <c r="M100" s="88">
        <f t="shared" si="20"/>
        <v>0.44169611307420492</v>
      </c>
      <c r="N100" s="87">
        <v>27985</v>
      </c>
      <c r="O100" s="90">
        <f t="shared" si="21"/>
        <v>12360.865724381625</v>
      </c>
    </row>
    <row r="101" spans="2:15" ht="16.149999999999999" x14ac:dyDescent="0.45">
      <c r="B101" s="122">
        <v>41780</v>
      </c>
      <c r="C101" s="82">
        <v>170</v>
      </c>
      <c r="D101" s="90">
        <v>406</v>
      </c>
      <c r="E101" s="122">
        <v>43078</v>
      </c>
      <c r="F101" s="84"/>
      <c r="G101" s="82">
        <v>10000</v>
      </c>
      <c r="H101" s="85">
        <f t="shared" si="18"/>
        <v>58.823529411764703</v>
      </c>
      <c r="I101" s="90">
        <f t="shared" si="19"/>
        <v>23882.352941176468</v>
      </c>
      <c r="J101" s="82"/>
      <c r="K101" s="82">
        <v>10000</v>
      </c>
      <c r="L101" s="87">
        <v>24350</v>
      </c>
      <c r="M101" s="88">
        <f t="shared" si="20"/>
        <v>0.41067761806981518</v>
      </c>
      <c r="N101" s="87">
        <v>33250</v>
      </c>
      <c r="O101" s="90">
        <f t="shared" si="21"/>
        <v>13655.030800821354</v>
      </c>
    </row>
    <row r="102" spans="2:15" ht="16.149999999999999" x14ac:dyDescent="0.45">
      <c r="B102" s="122">
        <v>41780</v>
      </c>
      <c r="C102" s="82">
        <v>55</v>
      </c>
      <c r="D102" s="86">
        <v>268</v>
      </c>
      <c r="E102" s="148">
        <v>44192</v>
      </c>
      <c r="F102" s="84"/>
      <c r="G102" s="82">
        <v>10000</v>
      </c>
      <c r="H102" s="85">
        <f t="shared" si="18"/>
        <v>181.81818181818181</v>
      </c>
      <c r="I102" s="90">
        <f t="shared" si="19"/>
        <v>48727.272727272728</v>
      </c>
      <c r="J102" s="82"/>
      <c r="K102" s="82">
        <v>10000</v>
      </c>
      <c r="L102" s="87">
        <v>24350</v>
      </c>
      <c r="M102" s="88">
        <f t="shared" si="20"/>
        <v>0.41067761806981518</v>
      </c>
      <c r="N102" s="149">
        <v>46973</v>
      </c>
      <c r="O102" s="86">
        <f t="shared" si="21"/>
        <v>19290.759753593429</v>
      </c>
    </row>
    <row r="103" spans="2:15" ht="16.149999999999999" x14ac:dyDescent="0.45">
      <c r="B103" s="122">
        <v>41828</v>
      </c>
      <c r="C103" s="82">
        <v>810</v>
      </c>
      <c r="D103" s="90">
        <v>510</v>
      </c>
      <c r="E103" s="122">
        <v>41963</v>
      </c>
      <c r="F103" s="84"/>
      <c r="G103" s="82">
        <v>10000</v>
      </c>
      <c r="H103" s="85">
        <f t="shared" si="18"/>
        <v>12.345679012345679</v>
      </c>
      <c r="I103" s="90">
        <f t="shared" si="19"/>
        <v>6296.2962962962965</v>
      </c>
      <c r="J103" s="82"/>
      <c r="K103" s="82">
        <v>10000</v>
      </c>
      <c r="L103" s="87">
        <v>25445</v>
      </c>
      <c r="M103" s="88">
        <f t="shared" si="20"/>
        <v>0.39300451955197485</v>
      </c>
      <c r="N103" s="87">
        <v>28050</v>
      </c>
      <c r="O103" s="90">
        <f t="shared" si="21"/>
        <v>11023.776773432895</v>
      </c>
    </row>
    <row r="104" spans="2:15" ht="16.149999999999999" x14ac:dyDescent="0.45">
      <c r="B104" s="122">
        <v>41875</v>
      </c>
      <c r="C104" s="82">
        <v>87</v>
      </c>
      <c r="D104" s="90">
        <v>214</v>
      </c>
      <c r="E104" s="122">
        <v>42597</v>
      </c>
      <c r="F104" s="84"/>
      <c r="G104" s="82">
        <v>10000</v>
      </c>
      <c r="H104" s="85">
        <f t="shared" si="18"/>
        <v>114.94252873563218</v>
      </c>
      <c r="I104" s="90">
        <f t="shared" si="19"/>
        <v>24597.701149425287</v>
      </c>
      <c r="J104" s="82"/>
      <c r="K104" s="82">
        <v>10000</v>
      </c>
      <c r="L104" s="87">
        <v>26437</v>
      </c>
      <c r="M104" s="88">
        <f t="shared" si="20"/>
        <v>0.37825774482732533</v>
      </c>
      <c r="N104" s="87">
        <v>28064</v>
      </c>
      <c r="O104" s="90">
        <f t="shared" si="21"/>
        <v>10615.425350834057</v>
      </c>
    </row>
    <row r="105" spans="2:15" ht="16.149999999999999" x14ac:dyDescent="0.45">
      <c r="B105" s="122">
        <v>41924</v>
      </c>
      <c r="C105" s="82">
        <v>450</v>
      </c>
      <c r="D105" s="90">
        <v>761</v>
      </c>
      <c r="E105" s="122">
        <v>42876</v>
      </c>
      <c r="F105" s="84"/>
      <c r="G105" s="82">
        <v>10000</v>
      </c>
      <c r="H105" s="85">
        <f t="shared" si="18"/>
        <v>22.222222222222221</v>
      </c>
      <c r="I105" s="90">
        <f t="shared" si="19"/>
        <v>16911.111111111109</v>
      </c>
      <c r="J105" s="82"/>
      <c r="K105" s="82">
        <v>10000</v>
      </c>
      <c r="L105" s="87">
        <v>26350</v>
      </c>
      <c r="M105" s="88">
        <f t="shared" si="20"/>
        <v>0.37950664136622392</v>
      </c>
      <c r="N105" s="87">
        <v>30465</v>
      </c>
      <c r="O105" s="90">
        <f t="shared" si="21"/>
        <v>11561.669829222012</v>
      </c>
    </row>
    <row r="106" spans="2:15" ht="16.149999999999999" x14ac:dyDescent="0.45">
      <c r="B106" s="122">
        <v>41968</v>
      </c>
      <c r="C106" s="82">
        <v>420</v>
      </c>
      <c r="D106" s="90">
        <v>542</v>
      </c>
      <c r="E106" s="122">
        <v>42197</v>
      </c>
      <c r="F106" s="84"/>
      <c r="G106" s="82">
        <v>10000</v>
      </c>
      <c r="H106" s="85">
        <f t="shared" si="18"/>
        <v>23.80952380952381</v>
      </c>
      <c r="I106" s="90">
        <f t="shared" si="19"/>
        <v>12904.761904761905</v>
      </c>
      <c r="J106" s="82"/>
      <c r="K106" s="82">
        <v>10000</v>
      </c>
      <c r="L106" s="87">
        <v>28350</v>
      </c>
      <c r="M106" s="88">
        <f t="shared" si="20"/>
        <v>0.35273368606701938</v>
      </c>
      <c r="N106" s="87">
        <v>27961</v>
      </c>
      <c r="O106" s="90">
        <f t="shared" si="21"/>
        <v>9862.7865961199295</v>
      </c>
    </row>
    <row r="108" spans="2:15" x14ac:dyDescent="0.45">
      <c r="B108" s="1" t="s">
        <v>283</v>
      </c>
      <c r="G108" s="1" t="s">
        <v>284</v>
      </c>
    </row>
    <row r="109" spans="2:15" x14ac:dyDescent="0.45">
      <c r="B109" s="189" t="s">
        <v>289</v>
      </c>
      <c r="C109" s="189"/>
      <c r="G109" s="189" t="s">
        <v>289</v>
      </c>
      <c r="H109" s="189"/>
    </row>
    <row r="110" spans="2:15" ht="16.149999999999999" x14ac:dyDescent="0.45">
      <c r="B110" s="122">
        <v>41640</v>
      </c>
      <c r="C110" s="90">
        <v>-10000</v>
      </c>
      <c r="D110" s="82"/>
      <c r="G110" s="122">
        <v>41640</v>
      </c>
      <c r="H110" s="90">
        <v>-10000</v>
      </c>
    </row>
    <row r="111" spans="2:15" ht="16.149999999999999" x14ac:dyDescent="0.45">
      <c r="B111" s="122">
        <v>41694</v>
      </c>
      <c r="C111" s="90">
        <v>-10000</v>
      </c>
      <c r="D111" s="82"/>
      <c r="G111" s="122">
        <v>41694</v>
      </c>
      <c r="H111" s="90">
        <v>-10000</v>
      </c>
    </row>
    <row r="112" spans="2:15" ht="16.149999999999999" x14ac:dyDescent="0.45">
      <c r="B112" s="122">
        <v>41739</v>
      </c>
      <c r="C112" s="90">
        <v>-10000</v>
      </c>
      <c r="D112" s="82"/>
      <c r="G112" s="122">
        <v>41739</v>
      </c>
      <c r="H112" s="90">
        <v>-10000</v>
      </c>
    </row>
    <row r="113" spans="2:10" ht="16.149999999999999" x14ac:dyDescent="0.45">
      <c r="B113" s="122">
        <v>41780</v>
      </c>
      <c r="C113" s="90">
        <v>-10000</v>
      </c>
      <c r="D113" s="82"/>
      <c r="G113" s="122">
        <v>41780</v>
      </c>
      <c r="H113" s="90">
        <v>-10000</v>
      </c>
    </row>
    <row r="114" spans="2:10" ht="16.149999999999999" x14ac:dyDescent="0.45">
      <c r="B114" s="122">
        <v>41780</v>
      </c>
      <c r="C114" s="90">
        <v>-10000</v>
      </c>
      <c r="D114" s="82"/>
      <c r="G114" s="122">
        <v>41780</v>
      </c>
      <c r="H114" s="90">
        <v>-10000</v>
      </c>
    </row>
    <row r="115" spans="2:10" ht="16.149999999999999" x14ac:dyDescent="0.45">
      <c r="B115" s="122">
        <v>41828</v>
      </c>
      <c r="C115" s="90">
        <v>-10000</v>
      </c>
      <c r="D115" s="82"/>
      <c r="G115" s="122">
        <v>41828</v>
      </c>
      <c r="H115" s="90">
        <v>-10000</v>
      </c>
    </row>
    <row r="116" spans="2:10" ht="16.149999999999999" x14ac:dyDescent="0.45">
      <c r="B116" s="122">
        <v>41875</v>
      </c>
      <c r="C116" s="90">
        <v>-10000</v>
      </c>
      <c r="D116" s="82"/>
      <c r="G116" s="122">
        <v>41875</v>
      </c>
      <c r="H116" s="90">
        <v>-10000</v>
      </c>
    </row>
    <row r="117" spans="2:10" ht="16.149999999999999" x14ac:dyDescent="0.45">
      <c r="B117" s="122">
        <v>41924</v>
      </c>
      <c r="C117" s="90">
        <v>-10000</v>
      </c>
      <c r="D117" s="82"/>
      <c r="G117" s="122">
        <v>41924</v>
      </c>
      <c r="H117" s="90">
        <v>-10000</v>
      </c>
    </row>
    <row r="118" spans="2:10" ht="16.149999999999999" x14ac:dyDescent="0.45">
      <c r="B118" s="122">
        <v>41968</v>
      </c>
      <c r="C118" s="90">
        <v>-10000</v>
      </c>
      <c r="D118" s="82"/>
      <c r="G118" s="122">
        <v>41968</v>
      </c>
      <c r="H118" s="90">
        <v>-10000</v>
      </c>
    </row>
    <row r="119" spans="2:10" ht="16.149999999999999" x14ac:dyDescent="0.45">
      <c r="B119" s="122">
        <v>43344</v>
      </c>
      <c r="C119" s="90">
        <v>67761.904761904763</v>
      </c>
      <c r="D119" s="82"/>
      <c r="E119" s="153">
        <f>C119-I98</f>
        <v>0</v>
      </c>
      <c r="G119" s="122">
        <v>43344</v>
      </c>
      <c r="H119" s="90">
        <v>18499.281953087604</v>
      </c>
      <c r="J119" s="153">
        <f>H119-O98</f>
        <v>0</v>
      </c>
    </row>
    <row r="120" spans="2:10" ht="16.149999999999999" x14ac:dyDescent="0.45">
      <c r="B120" s="122">
        <v>41862</v>
      </c>
      <c r="C120" s="90">
        <v>30222.222222222223</v>
      </c>
      <c r="D120" s="82"/>
      <c r="E120" s="153">
        <f t="shared" ref="E120:E127" si="22">C120-I99</f>
        <v>0</v>
      </c>
      <c r="G120" s="122">
        <v>41862</v>
      </c>
      <c r="H120" s="90">
        <v>12411.279493573758</v>
      </c>
      <c r="J120" s="153">
        <f t="shared" ref="J120:J127" si="23">H120-O99</f>
        <v>0</v>
      </c>
    </row>
    <row r="121" spans="2:10" ht="16.149999999999999" x14ac:dyDescent="0.45">
      <c r="B121" s="122">
        <v>42603</v>
      </c>
      <c r="C121" s="90">
        <v>22957.74647887324</v>
      </c>
      <c r="D121" s="82"/>
      <c r="E121" s="153">
        <f t="shared" si="22"/>
        <v>0</v>
      </c>
      <c r="G121" s="122">
        <v>42603</v>
      </c>
      <c r="H121" s="90">
        <v>12360.865724381625</v>
      </c>
      <c r="J121" s="153">
        <f t="shared" si="23"/>
        <v>0</v>
      </c>
    </row>
    <row r="122" spans="2:10" ht="16.149999999999999" x14ac:dyDescent="0.45">
      <c r="B122" s="122">
        <v>43078</v>
      </c>
      <c r="C122" s="90">
        <v>23882.352941176468</v>
      </c>
      <c r="D122" s="82"/>
      <c r="E122" s="153">
        <f t="shared" si="22"/>
        <v>0</v>
      </c>
      <c r="G122" s="122">
        <v>43078</v>
      </c>
      <c r="H122" s="90">
        <v>13655.030800821354</v>
      </c>
      <c r="J122" s="153">
        <f t="shared" si="23"/>
        <v>0</v>
      </c>
    </row>
    <row r="123" spans="2:10" ht="16.149999999999999" x14ac:dyDescent="0.45">
      <c r="B123" s="148">
        <v>44192</v>
      </c>
      <c r="C123" s="145">
        <v>48727.272727272728</v>
      </c>
      <c r="D123" s="82"/>
      <c r="E123" s="153">
        <f t="shared" si="22"/>
        <v>0</v>
      </c>
      <c r="G123" s="148">
        <v>44192</v>
      </c>
      <c r="H123" s="145">
        <v>19290.759753593429</v>
      </c>
      <c r="J123" s="153">
        <f t="shared" si="23"/>
        <v>0</v>
      </c>
    </row>
    <row r="124" spans="2:10" ht="16.149999999999999" x14ac:dyDescent="0.45">
      <c r="B124" s="122">
        <v>41963</v>
      </c>
      <c r="C124" s="90">
        <v>6296.2962962962965</v>
      </c>
      <c r="D124" s="82"/>
      <c r="E124" s="153">
        <f t="shared" si="22"/>
        <v>0</v>
      </c>
      <c r="G124" s="122">
        <v>41963</v>
      </c>
      <c r="H124" s="90">
        <v>11023.776773432895</v>
      </c>
      <c r="J124" s="153">
        <f t="shared" si="23"/>
        <v>0</v>
      </c>
    </row>
    <row r="125" spans="2:10" ht="16.149999999999999" x14ac:dyDescent="0.45">
      <c r="B125" s="122">
        <v>42597</v>
      </c>
      <c r="C125" s="90">
        <v>24597.701149425287</v>
      </c>
      <c r="D125" s="82"/>
      <c r="E125" s="153">
        <f t="shared" si="22"/>
        <v>0</v>
      </c>
      <c r="G125" s="122">
        <v>42597</v>
      </c>
      <c r="H125" s="90">
        <v>10615.425350834057</v>
      </c>
      <c r="J125" s="153">
        <f t="shared" si="23"/>
        <v>0</v>
      </c>
    </row>
    <row r="126" spans="2:10" ht="16.149999999999999" x14ac:dyDescent="0.45">
      <c r="B126" s="122">
        <v>42876</v>
      </c>
      <c r="C126" s="90">
        <v>16911.111111111109</v>
      </c>
      <c r="D126" s="82"/>
      <c r="E126" s="153">
        <f t="shared" si="22"/>
        <v>0</v>
      </c>
      <c r="G126" s="122">
        <v>42876</v>
      </c>
      <c r="H126" s="90">
        <v>11561.669829222012</v>
      </c>
      <c r="J126" s="153">
        <f t="shared" si="23"/>
        <v>0</v>
      </c>
    </row>
    <row r="127" spans="2:10" ht="16.149999999999999" x14ac:dyDescent="0.45">
      <c r="B127" s="122">
        <v>42197</v>
      </c>
      <c r="C127" s="90">
        <v>12904.761904761905</v>
      </c>
      <c r="D127" s="82"/>
      <c r="E127" s="153">
        <f t="shared" si="22"/>
        <v>0</v>
      </c>
      <c r="G127" s="122">
        <v>42197</v>
      </c>
      <c r="H127" s="90">
        <v>9862.7865961199295</v>
      </c>
      <c r="J127" s="153">
        <f t="shared" si="23"/>
        <v>0</v>
      </c>
    </row>
    <row r="128" spans="2:10" x14ac:dyDescent="0.45">
      <c r="B128" s="3" t="s">
        <v>9</v>
      </c>
      <c r="C128" s="91">
        <f>XIRR(C110:C127,B110:B127)</f>
        <v>0.47929876446723929</v>
      </c>
      <c r="D128" s="2"/>
      <c r="G128" s="3" t="s">
        <v>9</v>
      </c>
      <c r="H128" s="91">
        <f>XIRR(H110:H127,G110:G127)</f>
        <v>0.10733051896095275</v>
      </c>
    </row>
    <row r="131" spans="2:15" x14ac:dyDescent="0.45">
      <c r="B131" s="124" t="s">
        <v>290</v>
      </c>
      <c r="C131" s="82" t="s">
        <v>270</v>
      </c>
      <c r="D131" s="82" t="s">
        <v>271</v>
      </c>
      <c r="L131" s="3" t="s">
        <v>272</v>
      </c>
      <c r="N131" s="3" t="s">
        <v>273</v>
      </c>
    </row>
    <row r="132" spans="2:15" s="13" customFormat="1" ht="47.25" customHeight="1" x14ac:dyDescent="0.45">
      <c r="B132" s="83" t="s">
        <v>274</v>
      </c>
      <c r="C132" s="14" t="s">
        <v>275</v>
      </c>
      <c r="D132" s="14" t="s">
        <v>275</v>
      </c>
      <c r="E132" s="83" t="s">
        <v>276</v>
      </c>
      <c r="F132" s="83"/>
      <c r="G132" s="83" t="s">
        <v>277</v>
      </c>
      <c r="H132" s="83" t="s">
        <v>278</v>
      </c>
      <c r="I132" s="83" t="s">
        <v>279</v>
      </c>
      <c r="J132" s="83"/>
      <c r="K132" s="83" t="s">
        <v>277</v>
      </c>
      <c r="L132" s="83" t="s">
        <v>280</v>
      </c>
      <c r="M132" s="83" t="s">
        <v>281</v>
      </c>
      <c r="N132" s="83" t="s">
        <v>280</v>
      </c>
      <c r="O132" s="83" t="s">
        <v>282</v>
      </c>
    </row>
    <row r="133" spans="2:15" ht="16.149999999999999" x14ac:dyDescent="0.45">
      <c r="B133" s="122">
        <v>42024</v>
      </c>
      <c r="C133" s="82">
        <v>113</v>
      </c>
      <c r="D133" s="92">
        <v>120</v>
      </c>
      <c r="E133" s="122">
        <v>42133</v>
      </c>
      <c r="F133" s="84"/>
      <c r="G133" s="82">
        <v>10000</v>
      </c>
      <c r="H133" s="85">
        <f>G133/C133</f>
        <v>88.495575221238937</v>
      </c>
      <c r="I133" s="90">
        <f>H133*D133</f>
        <v>10619.469026548672</v>
      </c>
      <c r="J133" s="82"/>
      <c r="K133" s="82">
        <v>10000</v>
      </c>
      <c r="L133" s="87">
        <v>28888</v>
      </c>
      <c r="M133" s="88">
        <f>K133/L133</f>
        <v>0.34616449736914984</v>
      </c>
      <c r="N133" s="87">
        <v>27507</v>
      </c>
      <c r="O133" s="90">
        <f>N133*M133</f>
        <v>9521.946829133205</v>
      </c>
    </row>
    <row r="134" spans="2:15" ht="16.149999999999999" x14ac:dyDescent="0.45">
      <c r="B134" s="122">
        <v>42060</v>
      </c>
      <c r="C134" s="82">
        <v>500</v>
      </c>
      <c r="D134" s="92">
        <v>673</v>
      </c>
      <c r="E134" s="122">
        <v>42380</v>
      </c>
      <c r="F134" s="84"/>
      <c r="G134" s="82">
        <v>10000</v>
      </c>
      <c r="H134" s="85">
        <f t="shared" ref="H134:H139" si="24">G134/C134</f>
        <v>20</v>
      </c>
      <c r="I134" s="90">
        <f t="shared" ref="I134:I139" si="25">H134*D134</f>
        <v>13460</v>
      </c>
      <c r="J134" s="82"/>
      <c r="K134" s="82">
        <v>10000</v>
      </c>
      <c r="L134" s="87">
        <v>29007</v>
      </c>
      <c r="M134" s="88">
        <f t="shared" ref="M134:M139" si="26">K134/L134</f>
        <v>0.3447443720481263</v>
      </c>
      <c r="N134" s="87">
        <v>24825</v>
      </c>
      <c r="O134" s="90">
        <f t="shared" ref="O134:O139" si="27">N134*M134</f>
        <v>8558.2790360947347</v>
      </c>
    </row>
    <row r="135" spans="2:15" ht="16.149999999999999" x14ac:dyDescent="0.45">
      <c r="B135" s="122">
        <v>42113</v>
      </c>
      <c r="C135" s="82">
        <v>330</v>
      </c>
      <c r="D135" s="92">
        <v>864</v>
      </c>
      <c r="E135" s="122">
        <v>42358</v>
      </c>
      <c r="F135" s="84"/>
      <c r="G135" s="82">
        <v>10000</v>
      </c>
      <c r="H135" s="85">
        <f t="shared" si="24"/>
        <v>30.303030303030305</v>
      </c>
      <c r="I135" s="90">
        <f t="shared" si="25"/>
        <v>26181.818181818184</v>
      </c>
      <c r="J135" s="82"/>
      <c r="K135" s="82">
        <v>10000</v>
      </c>
      <c r="L135" s="87">
        <v>28500</v>
      </c>
      <c r="M135" s="88">
        <f t="shared" si="26"/>
        <v>0.35087719298245612</v>
      </c>
      <c r="N135" s="87">
        <v>25519</v>
      </c>
      <c r="O135" s="90">
        <f t="shared" si="27"/>
        <v>8954.0350877192977</v>
      </c>
    </row>
    <row r="136" spans="2:15" ht="16.149999999999999" x14ac:dyDescent="0.45">
      <c r="B136" s="122">
        <v>42163</v>
      </c>
      <c r="C136" s="82">
        <v>186</v>
      </c>
      <c r="D136" s="92">
        <v>170</v>
      </c>
      <c r="E136" s="122">
        <v>43631</v>
      </c>
      <c r="F136" s="84"/>
      <c r="G136" s="82">
        <v>10000</v>
      </c>
      <c r="H136" s="85">
        <f t="shared" si="24"/>
        <v>53.763440860215056</v>
      </c>
      <c r="I136" s="90">
        <f t="shared" si="25"/>
        <v>9139.7849462365593</v>
      </c>
      <c r="J136" s="82"/>
      <c r="K136" s="82">
        <v>10000</v>
      </c>
      <c r="L136" s="87">
        <v>26523</v>
      </c>
      <c r="M136" s="88">
        <f t="shared" si="26"/>
        <v>0.37703125589111336</v>
      </c>
      <c r="N136" s="87">
        <v>39452</v>
      </c>
      <c r="O136" s="90">
        <f t="shared" si="27"/>
        <v>14874.637107416203</v>
      </c>
    </row>
    <row r="137" spans="2:15" ht="16.149999999999999" x14ac:dyDescent="0.45">
      <c r="B137" s="122">
        <v>42214</v>
      </c>
      <c r="C137" s="82">
        <v>540</v>
      </c>
      <c r="D137" s="92">
        <v>530</v>
      </c>
      <c r="E137" s="122">
        <v>42897</v>
      </c>
      <c r="F137" s="84"/>
      <c r="G137" s="82">
        <v>10000</v>
      </c>
      <c r="H137" s="85">
        <f t="shared" si="24"/>
        <v>18.518518518518519</v>
      </c>
      <c r="I137" s="90">
        <f t="shared" si="25"/>
        <v>9814.8148148148157</v>
      </c>
      <c r="J137" s="82"/>
      <c r="K137" s="82">
        <v>10000</v>
      </c>
      <c r="L137" s="87">
        <v>27563</v>
      </c>
      <c r="M137" s="88">
        <f t="shared" si="26"/>
        <v>0.36280520988281389</v>
      </c>
      <c r="N137" s="87">
        <v>31262</v>
      </c>
      <c r="O137" s="90">
        <f t="shared" si="27"/>
        <v>11342.016471356528</v>
      </c>
    </row>
    <row r="138" spans="2:15" ht="16.149999999999999" x14ac:dyDescent="0.45">
      <c r="B138" s="122">
        <v>42267</v>
      </c>
      <c r="C138" s="82">
        <v>491</v>
      </c>
      <c r="D138" s="92">
        <v>632</v>
      </c>
      <c r="E138" s="122">
        <v>42687</v>
      </c>
      <c r="F138" s="84"/>
      <c r="G138" s="82">
        <v>10000</v>
      </c>
      <c r="H138" s="85">
        <f t="shared" si="24"/>
        <v>20.366598778004072</v>
      </c>
      <c r="I138" s="90">
        <f t="shared" si="25"/>
        <v>12871.690427698573</v>
      </c>
      <c r="J138" s="82"/>
      <c r="K138" s="82">
        <v>10000</v>
      </c>
      <c r="L138" s="87">
        <v>26219</v>
      </c>
      <c r="M138" s="88">
        <f t="shared" si="26"/>
        <v>0.38140279949654832</v>
      </c>
      <c r="N138" s="87">
        <v>26818</v>
      </c>
      <c r="O138" s="90">
        <f t="shared" si="27"/>
        <v>10228.460276898433</v>
      </c>
    </row>
    <row r="139" spans="2:15" ht="16.149999999999999" x14ac:dyDescent="0.45">
      <c r="B139" s="122">
        <v>42312</v>
      </c>
      <c r="C139" s="82">
        <v>177</v>
      </c>
      <c r="D139" s="92">
        <v>270</v>
      </c>
      <c r="E139" s="122">
        <v>42869</v>
      </c>
      <c r="F139" s="84"/>
      <c r="G139" s="82">
        <v>10000</v>
      </c>
      <c r="H139" s="85">
        <f t="shared" si="24"/>
        <v>56.497175141242941</v>
      </c>
      <c r="I139" s="90">
        <f t="shared" si="25"/>
        <v>15254.237288135595</v>
      </c>
      <c r="J139" s="82"/>
      <c r="K139" s="82">
        <v>10000</v>
      </c>
      <c r="L139" s="87">
        <v>26553</v>
      </c>
      <c r="M139" s="88">
        <f t="shared" si="26"/>
        <v>0.37660528000602567</v>
      </c>
      <c r="N139" s="87">
        <v>30188</v>
      </c>
      <c r="O139" s="90">
        <f t="shared" si="27"/>
        <v>11368.960192821904</v>
      </c>
    </row>
    <row r="141" spans="2:15" x14ac:dyDescent="0.45">
      <c r="B141" s="1" t="s">
        <v>283</v>
      </c>
      <c r="G141" s="1" t="s">
        <v>284</v>
      </c>
    </row>
    <row r="142" spans="2:15" x14ac:dyDescent="0.45">
      <c r="B142" s="189" t="s">
        <v>291</v>
      </c>
      <c r="C142" s="189"/>
      <c r="G142" s="189" t="s">
        <v>291</v>
      </c>
      <c r="H142" s="189"/>
    </row>
    <row r="143" spans="2:15" ht="16.149999999999999" x14ac:dyDescent="0.45">
      <c r="B143" s="122">
        <v>42024</v>
      </c>
      <c r="C143" s="90">
        <v>-10000</v>
      </c>
      <c r="D143" s="82"/>
      <c r="G143" s="122">
        <v>42024</v>
      </c>
      <c r="H143" s="90">
        <v>-10000</v>
      </c>
    </row>
    <row r="144" spans="2:15" ht="16.149999999999999" x14ac:dyDescent="0.45">
      <c r="B144" s="122">
        <v>42060</v>
      </c>
      <c r="C144" s="90">
        <v>-10000</v>
      </c>
      <c r="D144" s="82"/>
      <c r="G144" s="122">
        <v>42060</v>
      </c>
      <c r="H144" s="90">
        <v>-10000</v>
      </c>
    </row>
    <row r="145" spans="2:14" ht="16.149999999999999" x14ac:dyDescent="0.45">
      <c r="B145" s="122">
        <v>42113</v>
      </c>
      <c r="C145" s="90">
        <v>-10000</v>
      </c>
      <c r="D145" s="82"/>
      <c r="G145" s="122">
        <v>42113</v>
      </c>
      <c r="H145" s="90">
        <v>-10000</v>
      </c>
    </row>
    <row r="146" spans="2:14" ht="16.149999999999999" x14ac:dyDescent="0.45">
      <c r="B146" s="122">
        <v>42163</v>
      </c>
      <c r="C146" s="90">
        <v>-10000</v>
      </c>
      <c r="D146" s="82"/>
      <c r="G146" s="122">
        <v>42163</v>
      </c>
      <c r="H146" s="90">
        <v>-10000</v>
      </c>
    </row>
    <row r="147" spans="2:14" ht="16.149999999999999" x14ac:dyDescent="0.45">
      <c r="B147" s="122">
        <v>42214</v>
      </c>
      <c r="C147" s="90">
        <v>-10000</v>
      </c>
      <c r="D147" s="82"/>
      <c r="G147" s="122">
        <v>42214</v>
      </c>
      <c r="H147" s="90">
        <v>-10000</v>
      </c>
    </row>
    <row r="148" spans="2:14" ht="16.149999999999999" x14ac:dyDescent="0.45">
      <c r="B148" s="122">
        <v>42267</v>
      </c>
      <c r="C148" s="90">
        <v>-10000</v>
      </c>
      <c r="D148" s="82"/>
      <c r="G148" s="122">
        <v>42267</v>
      </c>
      <c r="H148" s="90">
        <v>-10000</v>
      </c>
    </row>
    <row r="149" spans="2:14" ht="16.149999999999999" x14ac:dyDescent="0.45">
      <c r="B149" s="122">
        <v>42312</v>
      </c>
      <c r="C149" s="90">
        <v>-10000</v>
      </c>
      <c r="D149" s="82"/>
      <c r="G149" s="122">
        <v>42312</v>
      </c>
      <c r="H149" s="90">
        <v>-10000</v>
      </c>
    </row>
    <row r="150" spans="2:14" ht="16.149999999999999" x14ac:dyDescent="0.45">
      <c r="B150" s="122">
        <v>42133</v>
      </c>
      <c r="C150" s="90">
        <v>10619.469026548672</v>
      </c>
      <c r="D150" s="82"/>
      <c r="E150" s="153">
        <f>C150-I133</f>
        <v>0</v>
      </c>
      <c r="G150" s="122">
        <v>42133</v>
      </c>
      <c r="H150" s="90">
        <v>9521.946829133205</v>
      </c>
      <c r="J150" s="153">
        <f>H150-O133</f>
        <v>0</v>
      </c>
    </row>
    <row r="151" spans="2:14" ht="16.149999999999999" x14ac:dyDescent="0.45">
      <c r="B151" s="122">
        <v>42380</v>
      </c>
      <c r="C151" s="90">
        <v>13460</v>
      </c>
      <c r="D151" s="82"/>
      <c r="E151" s="153">
        <f t="shared" ref="E151:E156" si="28">C151-I134</f>
        <v>0</v>
      </c>
      <c r="G151" s="122">
        <v>42380</v>
      </c>
      <c r="H151" s="90">
        <v>8558.2790360947347</v>
      </c>
      <c r="J151" s="153">
        <f t="shared" ref="J151:J156" si="29">H151-O134</f>
        <v>0</v>
      </c>
    </row>
    <row r="152" spans="2:14" ht="16.149999999999999" x14ac:dyDescent="0.45">
      <c r="B152" s="122">
        <v>42358</v>
      </c>
      <c r="C152" s="90">
        <v>26181.818181818184</v>
      </c>
      <c r="D152" s="82"/>
      <c r="E152" s="153">
        <f t="shared" si="28"/>
        <v>0</v>
      </c>
      <c r="G152" s="122">
        <v>42358</v>
      </c>
      <c r="H152" s="90">
        <v>8954.0350877192977</v>
      </c>
      <c r="J152" s="153">
        <f t="shared" si="29"/>
        <v>0</v>
      </c>
    </row>
    <row r="153" spans="2:14" ht="16.149999999999999" x14ac:dyDescent="0.45">
      <c r="B153" s="122">
        <v>43631</v>
      </c>
      <c r="C153" s="90">
        <v>9139.7849462365593</v>
      </c>
      <c r="D153" s="82"/>
      <c r="E153" s="153">
        <f t="shared" si="28"/>
        <v>0</v>
      </c>
      <c r="G153" s="122">
        <v>43631</v>
      </c>
      <c r="H153" s="90">
        <v>14874.637107416203</v>
      </c>
      <c r="J153" s="153">
        <f t="shared" si="29"/>
        <v>0</v>
      </c>
    </row>
    <row r="154" spans="2:14" ht="16.149999999999999" x14ac:dyDescent="0.45">
      <c r="B154" s="122">
        <v>42897</v>
      </c>
      <c r="C154" s="90">
        <v>9814.8148148148157</v>
      </c>
      <c r="D154" s="82"/>
      <c r="E154" s="153">
        <f t="shared" si="28"/>
        <v>0</v>
      </c>
      <c r="G154" s="122">
        <v>42897</v>
      </c>
      <c r="H154" s="90">
        <v>11342.016471356528</v>
      </c>
      <c r="J154" s="153">
        <f t="shared" si="29"/>
        <v>0</v>
      </c>
    </row>
    <row r="155" spans="2:14" ht="16.149999999999999" x14ac:dyDescent="0.45">
      <c r="B155" s="122">
        <v>42687</v>
      </c>
      <c r="C155" s="90">
        <v>12871.690427698573</v>
      </c>
      <c r="D155" s="82"/>
      <c r="E155" s="153">
        <f t="shared" si="28"/>
        <v>0</v>
      </c>
      <c r="G155" s="122">
        <v>42687</v>
      </c>
      <c r="H155" s="90">
        <v>10228.460276898433</v>
      </c>
      <c r="J155" s="153">
        <f t="shared" si="29"/>
        <v>0</v>
      </c>
    </row>
    <row r="156" spans="2:14" ht="16.149999999999999" x14ac:dyDescent="0.45">
      <c r="B156" s="122">
        <v>42869</v>
      </c>
      <c r="C156" s="90">
        <v>15254.237288135595</v>
      </c>
      <c r="D156" s="82"/>
      <c r="E156" s="153">
        <f t="shared" si="28"/>
        <v>0</v>
      </c>
      <c r="G156" s="122">
        <v>42869</v>
      </c>
      <c r="H156" s="90">
        <v>11368.960192821904</v>
      </c>
      <c r="J156" s="153">
        <f t="shared" si="29"/>
        <v>0</v>
      </c>
    </row>
    <row r="157" spans="2:14" x14ac:dyDescent="0.45">
      <c r="B157" s="3" t="s">
        <v>9</v>
      </c>
      <c r="C157" s="91">
        <f>XIRR(C143:C156,B143:B156)</f>
        <v>0.33695026040077214</v>
      </c>
      <c r="D157" s="2"/>
      <c r="G157" s="3" t="s">
        <v>9</v>
      </c>
      <c r="H157" s="91">
        <f>XIRR(H143:H156,G143:G156)</f>
        <v>4.0756741166114829E-2</v>
      </c>
    </row>
    <row r="160" spans="2:14" x14ac:dyDescent="0.45">
      <c r="B160" s="124" t="s">
        <v>292</v>
      </c>
      <c r="C160" s="82" t="s">
        <v>270</v>
      </c>
      <c r="D160" s="82" t="s">
        <v>271</v>
      </c>
      <c r="L160" s="3" t="s">
        <v>272</v>
      </c>
      <c r="N160" s="3" t="s">
        <v>273</v>
      </c>
    </row>
    <row r="161" spans="2:15" s="13" customFormat="1" ht="47.25" customHeight="1" x14ac:dyDescent="0.45">
      <c r="B161" s="83" t="s">
        <v>274</v>
      </c>
      <c r="C161" s="14" t="s">
        <v>275</v>
      </c>
      <c r="D161" s="14" t="s">
        <v>275</v>
      </c>
      <c r="E161" s="83" t="s">
        <v>276</v>
      </c>
      <c r="F161" s="83"/>
      <c r="G161" s="83" t="s">
        <v>277</v>
      </c>
      <c r="H161" s="83" t="s">
        <v>278</v>
      </c>
      <c r="I161" s="83" t="s">
        <v>279</v>
      </c>
      <c r="J161" s="83"/>
      <c r="K161" s="83" t="s">
        <v>277</v>
      </c>
      <c r="L161" s="83" t="s">
        <v>280</v>
      </c>
      <c r="M161" s="83" t="s">
        <v>281</v>
      </c>
      <c r="N161" s="83" t="s">
        <v>280</v>
      </c>
      <c r="O161" s="83" t="s">
        <v>282</v>
      </c>
    </row>
    <row r="162" spans="2:15" ht="16.149999999999999" x14ac:dyDescent="0.45">
      <c r="B162" s="122">
        <v>42393</v>
      </c>
      <c r="C162" s="82">
        <v>112</v>
      </c>
      <c r="D162" s="147">
        <v>85</v>
      </c>
      <c r="E162" s="148">
        <v>44192</v>
      </c>
      <c r="F162" s="84"/>
      <c r="G162" s="82">
        <v>10000</v>
      </c>
      <c r="H162" s="85">
        <f>G162/C162</f>
        <v>89.285714285714292</v>
      </c>
      <c r="I162" s="90">
        <f>H162*D162</f>
        <v>7589.2857142857147</v>
      </c>
      <c r="J162" s="82"/>
      <c r="K162" s="82">
        <v>10000</v>
      </c>
      <c r="L162" s="87">
        <v>24436</v>
      </c>
      <c r="M162" s="88">
        <f>K162/L162</f>
        <v>0.40923228024226549</v>
      </c>
      <c r="N162" s="149">
        <v>46973</v>
      </c>
      <c r="O162" s="90">
        <f>N162*M162</f>
        <v>19222.867899819936</v>
      </c>
    </row>
    <row r="163" spans="2:15" ht="16.149999999999999" x14ac:dyDescent="0.45">
      <c r="B163" s="122">
        <v>42450</v>
      </c>
      <c r="C163" s="82">
        <v>47</v>
      </c>
      <c r="D163" s="92">
        <v>141</v>
      </c>
      <c r="E163" s="122">
        <v>42904</v>
      </c>
      <c r="F163" s="84"/>
      <c r="G163" s="82">
        <v>10000</v>
      </c>
      <c r="H163" s="85">
        <f t="shared" ref="H163:H167" si="30">G163/C163</f>
        <v>212.7659574468085</v>
      </c>
      <c r="I163" s="90">
        <f t="shared" ref="I163:I167" si="31">H163*D163</f>
        <v>30000</v>
      </c>
      <c r="J163" s="82"/>
      <c r="K163" s="82">
        <v>10000</v>
      </c>
      <c r="L163" s="87">
        <v>25286</v>
      </c>
      <c r="M163" s="88">
        <f t="shared" ref="M163:M167" si="32">K163/L163</f>
        <v>0.39547575733607532</v>
      </c>
      <c r="N163" s="87">
        <v>31056</v>
      </c>
      <c r="O163" s="90">
        <f t="shared" ref="O163:O167" si="33">N163*M163</f>
        <v>12281.895119829154</v>
      </c>
    </row>
    <row r="164" spans="2:15" ht="16.149999999999999" x14ac:dyDescent="0.45">
      <c r="B164" s="122">
        <v>42518</v>
      </c>
      <c r="C164" s="82">
        <v>173</v>
      </c>
      <c r="D164" s="92">
        <v>158</v>
      </c>
      <c r="E164" s="122">
        <v>42680</v>
      </c>
      <c r="F164" s="84"/>
      <c r="G164" s="82">
        <v>10000</v>
      </c>
      <c r="H164" s="85">
        <f t="shared" si="30"/>
        <v>57.803468208092482</v>
      </c>
      <c r="I164" s="90">
        <f t="shared" si="31"/>
        <v>9132.9479768786114</v>
      </c>
      <c r="J164" s="82"/>
      <c r="K164" s="82">
        <v>10000</v>
      </c>
      <c r="L164" s="87">
        <v>26725</v>
      </c>
      <c r="M164" s="88">
        <f t="shared" si="32"/>
        <v>0.37418147801683815</v>
      </c>
      <c r="N164" s="87">
        <v>26633</v>
      </c>
      <c r="O164" s="90">
        <f t="shared" si="33"/>
        <v>9965.5753040224499</v>
      </c>
    </row>
    <row r="165" spans="2:15" ht="16.149999999999999" x14ac:dyDescent="0.45">
      <c r="B165" s="122">
        <v>42575</v>
      </c>
      <c r="C165" s="82">
        <v>70.400000000000006</v>
      </c>
      <c r="D165" s="92">
        <v>117</v>
      </c>
      <c r="E165" s="122">
        <v>42767</v>
      </c>
      <c r="F165" s="84"/>
      <c r="G165" s="82">
        <v>10000</v>
      </c>
      <c r="H165" s="85">
        <f t="shared" si="30"/>
        <v>142.04545454545453</v>
      </c>
      <c r="I165" s="90">
        <f t="shared" si="31"/>
        <v>16619.31818181818</v>
      </c>
      <c r="J165" s="82"/>
      <c r="K165" s="82">
        <v>10000</v>
      </c>
      <c r="L165" s="87">
        <v>27803</v>
      </c>
      <c r="M165" s="88">
        <f t="shared" si="32"/>
        <v>0.35967341653778367</v>
      </c>
      <c r="N165" s="87">
        <v>28142</v>
      </c>
      <c r="O165" s="90">
        <f t="shared" si="33"/>
        <v>10121.929288206307</v>
      </c>
    </row>
    <row r="166" spans="2:15" ht="16.149999999999999" x14ac:dyDescent="0.45">
      <c r="B166" s="122">
        <v>42638</v>
      </c>
      <c r="C166" s="82">
        <v>313</v>
      </c>
      <c r="D166" s="92">
        <v>252</v>
      </c>
      <c r="E166" s="122">
        <v>43525</v>
      </c>
      <c r="F166" s="84"/>
      <c r="G166" s="82">
        <v>10000</v>
      </c>
      <c r="H166" s="85">
        <f t="shared" si="30"/>
        <v>31.948881789137381</v>
      </c>
      <c r="I166" s="90">
        <f t="shared" si="31"/>
        <v>8051.1182108626199</v>
      </c>
      <c r="J166" s="82"/>
      <c r="K166" s="82">
        <v>10000</v>
      </c>
      <c r="L166" s="87">
        <v>28668</v>
      </c>
      <c r="M166" s="88">
        <f t="shared" si="32"/>
        <v>0.34882098507046183</v>
      </c>
      <c r="N166" s="87">
        <v>36064</v>
      </c>
      <c r="O166" s="90">
        <f t="shared" si="33"/>
        <v>12579.880005581135</v>
      </c>
    </row>
    <row r="167" spans="2:15" ht="16.149999999999999" x14ac:dyDescent="0.45">
      <c r="B167" s="122">
        <v>42701</v>
      </c>
      <c r="C167" s="82">
        <v>60</v>
      </c>
      <c r="D167" s="92">
        <v>151</v>
      </c>
      <c r="E167" s="122">
        <v>43078</v>
      </c>
      <c r="F167" s="84"/>
      <c r="G167" s="82">
        <v>10000</v>
      </c>
      <c r="H167" s="85">
        <f t="shared" si="30"/>
        <v>166.66666666666666</v>
      </c>
      <c r="I167" s="90">
        <f t="shared" si="31"/>
        <v>25166.666666666664</v>
      </c>
      <c r="J167" s="82"/>
      <c r="K167" s="82">
        <v>10000</v>
      </c>
      <c r="L167" s="87">
        <v>26316</v>
      </c>
      <c r="M167" s="88">
        <f t="shared" si="32"/>
        <v>0.37999696002431982</v>
      </c>
      <c r="N167" s="87">
        <v>33250</v>
      </c>
      <c r="O167" s="90">
        <f t="shared" si="33"/>
        <v>12634.898920808633</v>
      </c>
    </row>
    <row r="169" spans="2:15" x14ac:dyDescent="0.45">
      <c r="B169" s="1" t="s">
        <v>283</v>
      </c>
      <c r="G169" s="1" t="s">
        <v>284</v>
      </c>
    </row>
    <row r="170" spans="2:15" x14ac:dyDescent="0.45">
      <c r="B170" s="189" t="s">
        <v>293</v>
      </c>
      <c r="C170" s="189"/>
      <c r="G170" s="189" t="s">
        <v>293</v>
      </c>
      <c r="H170" s="189"/>
    </row>
    <row r="171" spans="2:15" ht="16.149999999999999" x14ac:dyDescent="0.45">
      <c r="B171" s="122">
        <v>42393</v>
      </c>
      <c r="C171" s="90">
        <v>-10000</v>
      </c>
      <c r="D171" s="82"/>
      <c r="G171" s="122">
        <v>42393</v>
      </c>
      <c r="H171" s="90">
        <v>-10000</v>
      </c>
    </row>
    <row r="172" spans="2:15" ht="16.149999999999999" x14ac:dyDescent="0.45">
      <c r="B172" s="122">
        <v>42450</v>
      </c>
      <c r="C172" s="90">
        <v>-10000</v>
      </c>
      <c r="D172" s="82"/>
      <c r="G172" s="122">
        <v>42450</v>
      </c>
      <c r="H172" s="90">
        <v>-10000</v>
      </c>
    </row>
    <row r="173" spans="2:15" ht="16.149999999999999" x14ac:dyDescent="0.45">
      <c r="B173" s="122">
        <v>42518</v>
      </c>
      <c r="C173" s="90">
        <v>-10000</v>
      </c>
      <c r="D173" s="82"/>
      <c r="G173" s="122">
        <v>42518</v>
      </c>
      <c r="H173" s="90">
        <v>-10000</v>
      </c>
    </row>
    <row r="174" spans="2:15" ht="16.149999999999999" x14ac:dyDescent="0.45">
      <c r="B174" s="122">
        <v>42575</v>
      </c>
      <c r="C174" s="90">
        <v>-10000</v>
      </c>
      <c r="D174" s="82"/>
      <c r="G174" s="122">
        <v>42575</v>
      </c>
      <c r="H174" s="90">
        <v>-10000</v>
      </c>
    </row>
    <row r="175" spans="2:15" ht="16.149999999999999" x14ac:dyDescent="0.45">
      <c r="B175" s="122">
        <v>42638</v>
      </c>
      <c r="C175" s="90">
        <v>-10000</v>
      </c>
      <c r="D175" s="82"/>
      <c r="G175" s="122">
        <v>42638</v>
      </c>
      <c r="H175" s="90">
        <v>-10000</v>
      </c>
    </row>
    <row r="176" spans="2:15" ht="16.149999999999999" x14ac:dyDescent="0.45">
      <c r="B176" s="122">
        <v>42701</v>
      </c>
      <c r="C176" s="90">
        <v>-10000</v>
      </c>
      <c r="D176" s="82"/>
      <c r="G176" s="122">
        <v>42701</v>
      </c>
      <c r="H176" s="90">
        <v>-10000</v>
      </c>
    </row>
    <row r="177" spans="2:15" ht="16.149999999999999" x14ac:dyDescent="0.45">
      <c r="B177" s="148">
        <v>44192</v>
      </c>
      <c r="C177" s="90">
        <v>7589.2857142857147</v>
      </c>
      <c r="D177" s="82"/>
      <c r="E177" s="153">
        <f>C177-I162</f>
        <v>0</v>
      </c>
      <c r="G177" s="148">
        <v>44192</v>
      </c>
      <c r="H177" s="90">
        <v>19222.867899819936</v>
      </c>
      <c r="J177" s="153">
        <f>H177-O162</f>
        <v>0</v>
      </c>
    </row>
    <row r="178" spans="2:15" ht="16.149999999999999" x14ac:dyDescent="0.45">
      <c r="B178" s="122">
        <v>42904</v>
      </c>
      <c r="C178" s="90">
        <v>30000</v>
      </c>
      <c r="D178" s="82"/>
      <c r="E178" s="153">
        <f t="shared" ref="E178:E182" si="34">C178-I163</f>
        <v>0</v>
      </c>
      <c r="G178" s="122">
        <v>42904</v>
      </c>
      <c r="H178" s="90">
        <v>12281.895119829154</v>
      </c>
      <c r="J178" s="153">
        <f t="shared" ref="J178:J182" si="35">H178-O163</f>
        <v>0</v>
      </c>
    </row>
    <row r="179" spans="2:15" ht="16.149999999999999" x14ac:dyDescent="0.45">
      <c r="B179" s="122">
        <v>42680</v>
      </c>
      <c r="C179" s="90">
        <v>9132.9479768786114</v>
      </c>
      <c r="D179" s="82"/>
      <c r="E179" s="153">
        <f t="shared" si="34"/>
        <v>0</v>
      </c>
      <c r="G179" s="122">
        <v>42680</v>
      </c>
      <c r="H179" s="90">
        <v>9965.5753040224499</v>
      </c>
      <c r="J179" s="153">
        <f t="shared" si="35"/>
        <v>0</v>
      </c>
    </row>
    <row r="180" spans="2:15" ht="16.149999999999999" x14ac:dyDescent="0.45">
      <c r="B180" s="122">
        <v>42767</v>
      </c>
      <c r="C180" s="90">
        <v>16619.31818181818</v>
      </c>
      <c r="D180" s="82"/>
      <c r="E180" s="153">
        <f t="shared" si="34"/>
        <v>0</v>
      </c>
      <c r="G180" s="122">
        <v>42767</v>
      </c>
      <c r="H180" s="90">
        <v>10121.929288206307</v>
      </c>
      <c r="J180" s="153">
        <f t="shared" si="35"/>
        <v>0</v>
      </c>
    </row>
    <row r="181" spans="2:15" ht="16.149999999999999" x14ac:dyDescent="0.45">
      <c r="B181" s="122">
        <v>43525</v>
      </c>
      <c r="C181" s="90">
        <v>8051.1182108626199</v>
      </c>
      <c r="D181" s="82"/>
      <c r="E181" s="153">
        <f t="shared" si="34"/>
        <v>0</v>
      </c>
      <c r="G181" s="122">
        <v>43525</v>
      </c>
      <c r="H181" s="90">
        <v>12579.880005581135</v>
      </c>
      <c r="J181" s="153">
        <f t="shared" si="35"/>
        <v>0</v>
      </c>
    </row>
    <row r="182" spans="2:15" ht="16.149999999999999" x14ac:dyDescent="0.45">
      <c r="B182" s="122">
        <v>43078</v>
      </c>
      <c r="C182" s="90">
        <v>25166.666666666664</v>
      </c>
      <c r="D182" s="82"/>
      <c r="E182" s="153">
        <f t="shared" si="34"/>
        <v>0</v>
      </c>
      <c r="G182" s="122">
        <v>43078</v>
      </c>
      <c r="H182" s="90">
        <v>12634.898920808633</v>
      </c>
      <c r="J182" s="153">
        <f t="shared" si="35"/>
        <v>0</v>
      </c>
    </row>
    <row r="183" spans="2:15" x14ac:dyDescent="0.45">
      <c r="B183" s="3" t="s">
        <v>9</v>
      </c>
      <c r="C183" s="91">
        <f>XIRR(C171:C182,B171:B182)</f>
        <v>0.46610453724861156</v>
      </c>
      <c r="D183" s="2"/>
      <c r="G183" s="3" t="s">
        <v>9</v>
      </c>
      <c r="H183" s="91">
        <f>XIRR(H171:H182,G171:G182)</f>
        <v>0.13514049649238591</v>
      </c>
    </row>
    <row r="186" spans="2:15" x14ac:dyDescent="0.45">
      <c r="B186" s="81" t="s">
        <v>294</v>
      </c>
      <c r="C186" s="82" t="s">
        <v>270</v>
      </c>
      <c r="D186" s="82" t="s">
        <v>271</v>
      </c>
      <c r="L186" s="3" t="s">
        <v>272</v>
      </c>
      <c r="N186" s="3" t="s">
        <v>273</v>
      </c>
    </row>
    <row r="187" spans="2:15" s="13" customFormat="1" ht="47.25" customHeight="1" x14ac:dyDescent="0.45">
      <c r="B187" s="83" t="s">
        <v>274</v>
      </c>
      <c r="C187" s="14" t="s">
        <v>275</v>
      </c>
      <c r="D187" s="14" t="s">
        <v>275</v>
      </c>
      <c r="E187" s="83" t="s">
        <v>276</v>
      </c>
      <c r="F187" s="83"/>
      <c r="G187" s="83" t="s">
        <v>277</v>
      </c>
      <c r="H187" s="83" t="s">
        <v>278</v>
      </c>
      <c r="I187" s="83" t="s">
        <v>279</v>
      </c>
      <c r="J187" s="83"/>
      <c r="K187" s="83" t="s">
        <v>277</v>
      </c>
      <c r="L187" s="83" t="s">
        <v>280</v>
      </c>
      <c r="M187" s="83" t="s">
        <v>281</v>
      </c>
      <c r="N187" s="83" t="s">
        <v>280</v>
      </c>
      <c r="O187" s="83" t="s">
        <v>282</v>
      </c>
    </row>
    <row r="188" spans="2:15" ht="16.149999999999999" x14ac:dyDescent="0.45">
      <c r="B188" s="122">
        <v>42761</v>
      </c>
      <c r="C188" s="82">
        <v>227</v>
      </c>
      <c r="D188" s="90">
        <v>253.5</v>
      </c>
      <c r="E188" s="122">
        <v>43330</v>
      </c>
      <c r="F188" s="84"/>
      <c r="G188" s="82">
        <v>10000</v>
      </c>
      <c r="H188" s="85">
        <f>G188/C188</f>
        <v>44.052863436123346</v>
      </c>
      <c r="I188" s="90">
        <f>H188*D188</f>
        <v>11167.400881057269</v>
      </c>
      <c r="J188" s="82"/>
      <c r="K188" s="82">
        <v>10000</v>
      </c>
      <c r="L188" s="87">
        <v>27708</v>
      </c>
      <c r="M188" s="88">
        <f>K188/L188</f>
        <v>0.36090659737259995</v>
      </c>
      <c r="N188" s="87">
        <v>37948</v>
      </c>
      <c r="O188" s="90">
        <f>N188*M188</f>
        <v>13695.683557095423</v>
      </c>
    </row>
    <row r="189" spans="2:15" ht="16.149999999999999" x14ac:dyDescent="0.45">
      <c r="B189" s="122">
        <v>42820</v>
      </c>
      <c r="C189" s="82">
        <v>146</v>
      </c>
      <c r="D189" s="90">
        <v>187</v>
      </c>
      <c r="E189" s="122">
        <v>43149</v>
      </c>
      <c r="F189" s="84"/>
      <c r="G189" s="82">
        <v>10000</v>
      </c>
      <c r="H189" s="85">
        <f t="shared" ref="H189:H193" si="36">G189/C189</f>
        <v>68.493150684931507</v>
      </c>
      <c r="I189" s="90">
        <f t="shared" ref="I189:I193" si="37">H189*D189</f>
        <v>12808.219178082192</v>
      </c>
      <c r="J189" s="82"/>
      <c r="K189" s="82">
        <v>10000</v>
      </c>
      <c r="L189" s="87">
        <v>29421</v>
      </c>
      <c r="M189" s="88">
        <f t="shared" ref="M189:M193" si="38">K189/L189</f>
        <v>0.33989327351211718</v>
      </c>
      <c r="N189" s="87">
        <v>34010</v>
      </c>
      <c r="O189" s="90">
        <f t="shared" ref="O189:O193" si="39">N189*M189</f>
        <v>11559.770232147106</v>
      </c>
    </row>
    <row r="190" spans="2:15" ht="16.149999999999999" x14ac:dyDescent="0.45">
      <c r="B190" s="122">
        <v>42883</v>
      </c>
      <c r="C190" s="82">
        <v>88</v>
      </c>
      <c r="D190" s="86">
        <v>489</v>
      </c>
      <c r="E190" s="148">
        <v>44192</v>
      </c>
      <c r="F190" s="84"/>
      <c r="G190" s="82">
        <v>10000</v>
      </c>
      <c r="H190" s="85">
        <f t="shared" si="36"/>
        <v>113.63636363636364</v>
      </c>
      <c r="I190" s="90">
        <f t="shared" si="37"/>
        <v>55568.181818181823</v>
      </c>
      <c r="J190" s="82"/>
      <c r="K190" s="82">
        <v>10000</v>
      </c>
      <c r="L190" s="87">
        <v>31028</v>
      </c>
      <c r="M190" s="88">
        <f t="shared" si="38"/>
        <v>0.32228954492716255</v>
      </c>
      <c r="N190" s="149">
        <v>46973</v>
      </c>
      <c r="O190" s="90">
        <f t="shared" si="39"/>
        <v>15138.906793863607</v>
      </c>
    </row>
    <row r="191" spans="2:15" ht="16.149999999999999" x14ac:dyDescent="0.45">
      <c r="B191" s="122">
        <v>42939</v>
      </c>
      <c r="C191" s="82">
        <v>105</v>
      </c>
      <c r="D191" s="86">
        <v>172</v>
      </c>
      <c r="E191" s="148">
        <v>44192</v>
      </c>
      <c r="F191" s="84"/>
      <c r="G191" s="82">
        <v>10000</v>
      </c>
      <c r="H191" s="85">
        <f t="shared" si="36"/>
        <v>95.238095238095241</v>
      </c>
      <c r="I191" s="90">
        <f t="shared" si="37"/>
        <v>16380.952380952382</v>
      </c>
      <c r="J191" s="82"/>
      <c r="K191" s="82">
        <v>10000</v>
      </c>
      <c r="L191" s="87">
        <v>32029</v>
      </c>
      <c r="M191" s="88">
        <f t="shared" si="38"/>
        <v>0.31221705329545102</v>
      </c>
      <c r="N191" s="149">
        <v>46973</v>
      </c>
      <c r="O191" s="90">
        <f t="shared" si="39"/>
        <v>14665.771644447221</v>
      </c>
    </row>
    <row r="192" spans="2:15" ht="16.149999999999999" x14ac:dyDescent="0.45">
      <c r="B192" s="122">
        <v>43008</v>
      </c>
      <c r="C192" s="82">
        <v>160</v>
      </c>
      <c r="D192" s="90">
        <v>248</v>
      </c>
      <c r="E192" s="122">
        <v>43128</v>
      </c>
      <c r="F192" s="84"/>
      <c r="G192" s="82">
        <v>10000</v>
      </c>
      <c r="H192" s="85">
        <f t="shared" si="36"/>
        <v>62.5</v>
      </c>
      <c r="I192" s="90">
        <f t="shared" si="37"/>
        <v>15500</v>
      </c>
      <c r="J192" s="82"/>
      <c r="K192" s="82">
        <v>10000</v>
      </c>
      <c r="L192" s="87">
        <v>31284</v>
      </c>
      <c r="M192" s="88">
        <f t="shared" si="38"/>
        <v>0.31965221838639563</v>
      </c>
      <c r="N192" s="87">
        <v>34142</v>
      </c>
      <c r="O192" s="90">
        <f t="shared" si="39"/>
        <v>10913.56604014832</v>
      </c>
    </row>
    <row r="193" spans="2:15" ht="16.149999999999999" x14ac:dyDescent="0.45">
      <c r="B193" s="122">
        <v>43063</v>
      </c>
      <c r="C193" s="82">
        <v>184</v>
      </c>
      <c r="D193" s="90">
        <v>65</v>
      </c>
      <c r="E193" s="122">
        <v>43692</v>
      </c>
      <c r="F193" s="84"/>
      <c r="G193" s="82">
        <v>10000</v>
      </c>
      <c r="H193" s="85">
        <f t="shared" si="36"/>
        <v>54.347826086956523</v>
      </c>
      <c r="I193" s="90">
        <f t="shared" si="37"/>
        <v>3532.608695652174</v>
      </c>
      <c r="J193" s="82"/>
      <c r="K193" s="82">
        <v>10000</v>
      </c>
      <c r="L193" s="87">
        <v>33679</v>
      </c>
      <c r="M193" s="88">
        <f t="shared" si="38"/>
        <v>0.29692092995635261</v>
      </c>
      <c r="N193" s="87">
        <v>37311</v>
      </c>
      <c r="O193" s="90">
        <f t="shared" si="39"/>
        <v>11078.416817601472</v>
      </c>
    </row>
    <row r="195" spans="2:15" x14ac:dyDescent="0.45">
      <c r="B195" s="1" t="s">
        <v>283</v>
      </c>
      <c r="G195" s="1" t="s">
        <v>284</v>
      </c>
    </row>
    <row r="196" spans="2:15" x14ac:dyDescent="0.45">
      <c r="B196" s="189" t="s">
        <v>295</v>
      </c>
      <c r="C196" s="189"/>
      <c r="G196" s="189" t="s">
        <v>295</v>
      </c>
      <c r="H196" s="189"/>
    </row>
    <row r="197" spans="2:15" ht="16.149999999999999" x14ac:dyDescent="0.45">
      <c r="B197" s="122">
        <v>42761</v>
      </c>
      <c r="C197" s="90">
        <v>-10000</v>
      </c>
      <c r="D197" s="82"/>
      <c r="G197" s="122">
        <v>42761</v>
      </c>
      <c r="H197" s="90">
        <v>-10000</v>
      </c>
    </row>
    <row r="198" spans="2:15" ht="16.149999999999999" x14ac:dyDescent="0.45">
      <c r="B198" s="122">
        <v>42820</v>
      </c>
      <c r="C198" s="90">
        <v>-10000</v>
      </c>
      <c r="D198" s="82"/>
      <c r="G198" s="122">
        <v>42820</v>
      </c>
      <c r="H198" s="90">
        <v>-10000</v>
      </c>
    </row>
    <row r="199" spans="2:15" ht="16.149999999999999" x14ac:dyDescent="0.45">
      <c r="B199" s="122">
        <v>42883</v>
      </c>
      <c r="C199" s="90">
        <v>-10000</v>
      </c>
      <c r="D199" s="82"/>
      <c r="G199" s="122">
        <v>42883</v>
      </c>
      <c r="H199" s="90">
        <v>-10000</v>
      </c>
    </row>
    <row r="200" spans="2:15" ht="16.149999999999999" x14ac:dyDescent="0.45">
      <c r="B200" s="122">
        <v>42939</v>
      </c>
      <c r="C200" s="90">
        <v>-10000</v>
      </c>
      <c r="D200" s="82"/>
      <c r="G200" s="122">
        <v>42939</v>
      </c>
      <c r="H200" s="90">
        <v>-10000</v>
      </c>
    </row>
    <row r="201" spans="2:15" ht="16.149999999999999" x14ac:dyDescent="0.45">
      <c r="B201" s="122">
        <v>43008</v>
      </c>
      <c r="C201" s="90">
        <v>-10000</v>
      </c>
      <c r="D201" s="82"/>
      <c r="G201" s="122">
        <v>43008</v>
      </c>
      <c r="H201" s="90">
        <v>-10000</v>
      </c>
    </row>
    <row r="202" spans="2:15" ht="16.149999999999999" x14ac:dyDescent="0.45">
      <c r="B202" s="122">
        <v>43063</v>
      </c>
      <c r="C202" s="90">
        <v>-10000</v>
      </c>
      <c r="D202" s="82"/>
      <c r="G202" s="122">
        <v>43063</v>
      </c>
      <c r="H202" s="90">
        <v>-10000</v>
      </c>
    </row>
    <row r="203" spans="2:15" ht="16.149999999999999" x14ac:dyDescent="0.45">
      <c r="B203" s="122">
        <v>43330</v>
      </c>
      <c r="C203" s="90">
        <v>11167.400881057269</v>
      </c>
      <c r="D203" s="82"/>
      <c r="E203" s="153">
        <f>C203-I188</f>
        <v>0</v>
      </c>
      <c r="G203" s="122">
        <v>43330</v>
      </c>
      <c r="H203" s="90">
        <v>13695.683557095423</v>
      </c>
      <c r="J203" s="153">
        <f>H203-O188</f>
        <v>0</v>
      </c>
    </row>
    <row r="204" spans="2:15" ht="16.149999999999999" x14ac:dyDescent="0.45">
      <c r="B204" s="122">
        <v>43149</v>
      </c>
      <c r="C204" s="90">
        <v>12808.219178082192</v>
      </c>
      <c r="D204" s="82"/>
      <c r="E204" s="153">
        <f t="shared" ref="E204:E208" si="40">C204-I189</f>
        <v>0</v>
      </c>
      <c r="G204" s="122">
        <v>43149</v>
      </c>
      <c r="H204" s="90">
        <v>11559.770232147106</v>
      </c>
      <c r="J204" s="153">
        <f t="shared" ref="J204:J208" si="41">H204-O189</f>
        <v>0</v>
      </c>
    </row>
    <row r="205" spans="2:15" ht="16.149999999999999" x14ac:dyDescent="0.45">
      <c r="B205" s="148">
        <v>44192</v>
      </c>
      <c r="C205" s="145">
        <v>55568.181818181823</v>
      </c>
      <c r="D205" s="82"/>
      <c r="E205" s="153">
        <f t="shared" si="40"/>
        <v>0</v>
      </c>
      <c r="G205" s="148">
        <v>44192</v>
      </c>
      <c r="H205" s="145">
        <v>15138.906793863607</v>
      </c>
      <c r="J205" s="153">
        <f t="shared" si="41"/>
        <v>0</v>
      </c>
    </row>
    <row r="206" spans="2:15" ht="16.149999999999999" x14ac:dyDescent="0.45">
      <c r="B206" s="148">
        <v>44192</v>
      </c>
      <c r="C206" s="145">
        <v>16380.952380952382</v>
      </c>
      <c r="D206" s="82"/>
      <c r="E206" s="153">
        <f t="shared" si="40"/>
        <v>0</v>
      </c>
      <c r="G206" s="148">
        <v>44192</v>
      </c>
      <c r="H206" s="145">
        <v>14665.771644447221</v>
      </c>
      <c r="J206" s="153">
        <f t="shared" si="41"/>
        <v>0</v>
      </c>
    </row>
    <row r="207" spans="2:15" ht="16.149999999999999" x14ac:dyDescent="0.45">
      <c r="B207" s="122">
        <v>43128</v>
      </c>
      <c r="C207" s="90">
        <v>15500</v>
      </c>
      <c r="D207" s="82"/>
      <c r="E207" s="153">
        <f t="shared" si="40"/>
        <v>0</v>
      </c>
      <c r="G207" s="122">
        <v>43128</v>
      </c>
      <c r="H207" s="90">
        <v>10913.56604014832</v>
      </c>
      <c r="J207" s="153">
        <f t="shared" si="41"/>
        <v>0</v>
      </c>
    </row>
    <row r="208" spans="2:15" ht="16.149999999999999" x14ac:dyDescent="0.45">
      <c r="B208" s="122">
        <v>43692</v>
      </c>
      <c r="C208" s="90">
        <v>3532.608695652174</v>
      </c>
      <c r="D208" s="82"/>
      <c r="E208" s="153">
        <f t="shared" si="40"/>
        <v>0</v>
      </c>
      <c r="G208" s="122">
        <v>43692</v>
      </c>
      <c r="H208" s="90">
        <v>11078.416817601472</v>
      </c>
      <c r="J208" s="153">
        <f t="shared" si="41"/>
        <v>0</v>
      </c>
    </row>
    <row r="209" spans="2:21" x14ac:dyDescent="0.45">
      <c r="B209" s="3" t="s">
        <v>9</v>
      </c>
      <c r="C209" s="91">
        <f>XIRR(C197:C208,B197:B208)</f>
        <v>0.32996414303779598</v>
      </c>
      <c r="D209" s="2"/>
      <c r="G209" s="3" t="s">
        <v>9</v>
      </c>
      <c r="H209" s="91">
        <f>XIRR(H197:H208,G197:G208)</f>
        <v>0.13658924698829653</v>
      </c>
    </row>
    <row r="212" spans="2:21" x14ac:dyDescent="0.45">
      <c r="B212" s="124" t="s">
        <v>296</v>
      </c>
      <c r="C212" s="82" t="s">
        <v>270</v>
      </c>
      <c r="D212" s="82" t="s">
        <v>271</v>
      </c>
      <c r="L212" s="3" t="s">
        <v>272</v>
      </c>
      <c r="N212" s="3" t="s">
        <v>273</v>
      </c>
    </row>
    <row r="213" spans="2:21" s="13" customFormat="1" ht="47.25" customHeight="1" x14ac:dyDescent="0.45">
      <c r="B213" s="83" t="s">
        <v>274</v>
      </c>
      <c r="C213" s="14" t="s">
        <v>275</v>
      </c>
      <c r="D213" s="14" t="s">
        <v>275</v>
      </c>
      <c r="E213" s="83" t="s">
        <v>276</v>
      </c>
      <c r="F213" s="83"/>
      <c r="G213" s="83" t="s">
        <v>277</v>
      </c>
      <c r="H213" s="83" t="s">
        <v>278</v>
      </c>
      <c r="I213" s="83" t="s">
        <v>279</v>
      </c>
      <c r="J213" s="83"/>
      <c r="K213" s="83" t="s">
        <v>277</v>
      </c>
      <c r="L213" s="83" t="s">
        <v>280</v>
      </c>
      <c r="M213" s="83" t="s">
        <v>281</v>
      </c>
      <c r="N213" s="83" t="s">
        <v>280</v>
      </c>
      <c r="O213" s="83" t="s">
        <v>282</v>
      </c>
    </row>
    <row r="214" spans="2:21" ht="16.149999999999999" x14ac:dyDescent="0.45">
      <c r="B214" s="122">
        <v>43121</v>
      </c>
      <c r="C214" s="82">
        <v>498</v>
      </c>
      <c r="D214" s="90">
        <v>75.849999999999994</v>
      </c>
      <c r="E214" s="148">
        <v>44192</v>
      </c>
      <c r="F214" s="84"/>
      <c r="G214" s="82">
        <v>10000</v>
      </c>
      <c r="H214" s="85">
        <f>G214/C214</f>
        <v>20.080321285140563</v>
      </c>
      <c r="I214" s="90">
        <f>H214*D214</f>
        <v>1523.0923694779117</v>
      </c>
      <c r="J214" s="82"/>
      <c r="K214" s="82">
        <v>10000</v>
      </c>
      <c r="L214" s="87">
        <v>35512</v>
      </c>
      <c r="M214" s="88">
        <f>K214/L214</f>
        <v>0.28159495381842758</v>
      </c>
      <c r="N214" s="149">
        <v>46973</v>
      </c>
      <c r="O214" s="90">
        <f>N214*M214</f>
        <v>13227.359765712999</v>
      </c>
    </row>
    <row r="215" spans="2:21" ht="16.149999999999999" x14ac:dyDescent="0.45">
      <c r="B215" s="122">
        <v>43184</v>
      </c>
      <c r="C215" s="82">
        <v>1408</v>
      </c>
      <c r="D215" s="90">
        <v>1619</v>
      </c>
      <c r="E215" s="122">
        <v>43820</v>
      </c>
      <c r="F215" s="84"/>
      <c r="G215" s="82">
        <v>10000</v>
      </c>
      <c r="H215" s="85">
        <f t="shared" ref="H215:H219" si="42">G215/C215</f>
        <v>7.1022727272727275</v>
      </c>
      <c r="I215" s="90">
        <f t="shared" ref="I215:I219" si="43">H215*D215</f>
        <v>11498.579545454546</v>
      </c>
      <c r="J215" s="82"/>
      <c r="K215" s="82">
        <v>10000</v>
      </c>
      <c r="L215" s="87">
        <v>32597</v>
      </c>
      <c r="M215" s="88">
        <f t="shared" ref="M215:M219" si="44">K215/L215</f>
        <v>0.30677669724207751</v>
      </c>
      <c r="N215" s="87">
        <v>41681</v>
      </c>
      <c r="O215" s="90">
        <f t="shared" ref="O215:O219" si="45">N215*M215</f>
        <v>12786.759517747032</v>
      </c>
    </row>
    <row r="216" spans="2:21" ht="16.149999999999999" x14ac:dyDescent="0.45">
      <c r="B216" s="122">
        <v>43247</v>
      </c>
      <c r="C216" s="82">
        <v>123</v>
      </c>
      <c r="D216" s="90">
        <v>56.7</v>
      </c>
      <c r="E216" s="148">
        <v>44192</v>
      </c>
      <c r="F216" s="84"/>
      <c r="G216" s="82">
        <v>10000</v>
      </c>
      <c r="H216" s="85">
        <f t="shared" si="42"/>
        <v>81.300813008130078</v>
      </c>
      <c r="I216" s="90">
        <f t="shared" si="43"/>
        <v>4609.7560975609758</v>
      </c>
      <c r="J216" s="82"/>
      <c r="K216" s="82">
        <v>10000</v>
      </c>
      <c r="L216" s="87">
        <v>34925</v>
      </c>
      <c r="M216" s="88">
        <f t="shared" si="44"/>
        <v>0.28632784538296352</v>
      </c>
      <c r="N216" s="149">
        <v>46973</v>
      </c>
      <c r="O216" s="90">
        <f t="shared" si="45"/>
        <v>13449.677881173946</v>
      </c>
    </row>
    <row r="217" spans="2:21" ht="16.149999999999999" x14ac:dyDescent="0.45">
      <c r="B217" s="122">
        <v>43310</v>
      </c>
      <c r="C217" s="82">
        <v>249</v>
      </c>
      <c r="D217" s="90">
        <v>257.7</v>
      </c>
      <c r="E217" s="148">
        <v>44192</v>
      </c>
      <c r="F217" s="84"/>
      <c r="G217" s="82">
        <v>10000</v>
      </c>
      <c r="H217" s="85">
        <f t="shared" si="42"/>
        <v>40.160642570281126</v>
      </c>
      <c r="I217" s="90">
        <f t="shared" si="43"/>
        <v>10349.397590361446</v>
      </c>
      <c r="J217" s="82"/>
      <c r="K217" s="82">
        <v>10000</v>
      </c>
      <c r="L217" s="87">
        <v>37336</v>
      </c>
      <c r="M217" s="88">
        <f t="shared" si="44"/>
        <v>0.26783801157060211</v>
      </c>
      <c r="N217" s="149">
        <v>46973</v>
      </c>
      <c r="O217" s="90">
        <f t="shared" si="45"/>
        <v>12581.154917505894</v>
      </c>
    </row>
    <row r="218" spans="2:21" ht="16.149999999999999" x14ac:dyDescent="0.45">
      <c r="B218" s="122">
        <v>43373</v>
      </c>
      <c r="C218" s="151">
        <v>137.5</v>
      </c>
      <c r="D218" s="90">
        <v>708.45</v>
      </c>
      <c r="E218" s="148">
        <v>44192</v>
      </c>
      <c r="F218" s="84"/>
      <c r="G218" s="82">
        <v>10000</v>
      </c>
      <c r="H218" s="85">
        <f t="shared" si="42"/>
        <v>72.727272727272734</v>
      </c>
      <c r="I218" s="86">
        <f t="shared" si="43"/>
        <v>51523.636363636375</v>
      </c>
      <c r="J218" s="82"/>
      <c r="K218" s="82">
        <v>10000</v>
      </c>
      <c r="L218" s="87">
        <v>36227</v>
      </c>
      <c r="M218" s="88">
        <f t="shared" si="44"/>
        <v>0.2760372098158832</v>
      </c>
      <c r="N218" s="149">
        <v>46973</v>
      </c>
      <c r="O218" s="90">
        <f t="shared" si="45"/>
        <v>12966.295856681481</v>
      </c>
      <c r="U218">
        <v>550</v>
      </c>
    </row>
    <row r="219" spans="2:21" ht="16.149999999999999" x14ac:dyDescent="0.45">
      <c r="B219" s="122">
        <v>43428</v>
      </c>
      <c r="C219" s="82">
        <v>115</v>
      </c>
      <c r="D219" s="90">
        <v>120.65</v>
      </c>
      <c r="E219" s="148">
        <v>44192</v>
      </c>
      <c r="F219" s="84"/>
      <c r="G219" s="82">
        <v>10000</v>
      </c>
      <c r="H219" s="85">
        <f t="shared" si="42"/>
        <v>86.956521739130437</v>
      </c>
      <c r="I219" s="90">
        <f t="shared" si="43"/>
        <v>10491.304347826088</v>
      </c>
      <c r="J219" s="82"/>
      <c r="K219" s="82">
        <v>10000</v>
      </c>
      <c r="L219" s="87">
        <v>34981</v>
      </c>
      <c r="M219" s="88">
        <f t="shared" si="44"/>
        <v>0.28586947199908525</v>
      </c>
      <c r="N219" s="149">
        <v>46973</v>
      </c>
      <c r="O219" s="90">
        <f t="shared" si="45"/>
        <v>13428.146708213031</v>
      </c>
    </row>
    <row r="221" spans="2:21" x14ac:dyDescent="0.45">
      <c r="B221" s="1" t="s">
        <v>283</v>
      </c>
      <c r="G221" s="1" t="s">
        <v>284</v>
      </c>
    </row>
    <row r="222" spans="2:21" x14ac:dyDescent="0.45">
      <c r="B222" s="189" t="s">
        <v>297</v>
      </c>
      <c r="C222" s="189"/>
      <c r="G222" s="189" t="s">
        <v>297</v>
      </c>
      <c r="H222" s="189"/>
    </row>
    <row r="223" spans="2:21" ht="16.149999999999999" x14ac:dyDescent="0.45">
      <c r="B223" s="122">
        <v>43121</v>
      </c>
      <c r="C223" s="90">
        <v>-10000</v>
      </c>
      <c r="D223" s="82"/>
      <c r="G223" s="122">
        <v>43121</v>
      </c>
      <c r="H223" s="90">
        <v>-10000</v>
      </c>
    </row>
    <row r="224" spans="2:21" ht="16.149999999999999" x14ac:dyDescent="0.45">
      <c r="B224" s="122">
        <v>43184</v>
      </c>
      <c r="C224" s="90">
        <v>-10000</v>
      </c>
      <c r="D224" s="82"/>
      <c r="G224" s="122">
        <v>43184</v>
      </c>
      <c r="H224" s="90">
        <v>-10000</v>
      </c>
    </row>
    <row r="225" spans="2:17" ht="16.149999999999999" x14ac:dyDescent="0.45">
      <c r="B225" s="122">
        <v>43247</v>
      </c>
      <c r="C225" s="90">
        <v>-10000</v>
      </c>
      <c r="D225" s="82"/>
      <c r="G225" s="122">
        <v>43247</v>
      </c>
      <c r="H225" s="90">
        <v>-10000</v>
      </c>
    </row>
    <row r="226" spans="2:17" ht="16.149999999999999" x14ac:dyDescent="0.45">
      <c r="B226" s="122">
        <v>43310</v>
      </c>
      <c r="C226" s="90">
        <v>-10000</v>
      </c>
      <c r="D226" s="82"/>
      <c r="G226" s="122">
        <v>43310</v>
      </c>
      <c r="H226" s="90">
        <v>-10000</v>
      </c>
    </row>
    <row r="227" spans="2:17" ht="16.149999999999999" x14ac:dyDescent="0.45">
      <c r="B227" s="122">
        <v>43373</v>
      </c>
      <c r="C227" s="90">
        <v>-10000</v>
      </c>
      <c r="D227" s="82"/>
      <c r="G227" s="122">
        <v>43373</v>
      </c>
      <c r="H227" s="90">
        <v>-10000</v>
      </c>
    </row>
    <row r="228" spans="2:17" ht="16.149999999999999" x14ac:dyDescent="0.45">
      <c r="B228" s="122">
        <v>43428</v>
      </c>
      <c r="C228" s="90">
        <v>-10000</v>
      </c>
      <c r="D228" s="82"/>
      <c r="G228" s="122">
        <v>43428</v>
      </c>
      <c r="H228" s="90">
        <v>-10000</v>
      </c>
    </row>
    <row r="229" spans="2:17" ht="16.149999999999999" x14ac:dyDescent="0.45">
      <c r="B229" s="148">
        <v>44192</v>
      </c>
      <c r="C229" s="90">
        <v>1523.0923694779117</v>
      </c>
      <c r="D229" s="82"/>
      <c r="E229" s="153">
        <f>C229-I214</f>
        <v>0</v>
      </c>
      <c r="G229" s="148">
        <v>44192</v>
      </c>
      <c r="H229" s="90">
        <v>13227.359765712999</v>
      </c>
      <c r="J229" s="153">
        <f>H229-O214</f>
        <v>0</v>
      </c>
    </row>
    <row r="230" spans="2:17" ht="16.149999999999999" x14ac:dyDescent="0.45">
      <c r="B230" s="122">
        <v>43820</v>
      </c>
      <c r="C230" s="90">
        <v>11498.579545454546</v>
      </c>
      <c r="D230" s="82"/>
      <c r="E230" s="153">
        <f t="shared" ref="E230:E234" si="46">C230-I215</f>
        <v>0</v>
      </c>
      <c r="G230" s="122">
        <v>43820</v>
      </c>
      <c r="H230" s="90">
        <v>12786.759517747032</v>
      </c>
      <c r="J230" s="153">
        <f t="shared" ref="J230:J234" si="47">H230-O215</f>
        <v>0</v>
      </c>
    </row>
    <row r="231" spans="2:17" ht="16.149999999999999" x14ac:dyDescent="0.45">
      <c r="B231" s="148">
        <v>44192</v>
      </c>
      <c r="C231" s="90">
        <v>4609.7560975609758</v>
      </c>
      <c r="D231" s="82"/>
      <c r="E231" s="153">
        <f t="shared" si="46"/>
        <v>0</v>
      </c>
      <c r="G231" s="148">
        <v>44192</v>
      </c>
      <c r="H231" s="90">
        <v>13449.677881173946</v>
      </c>
      <c r="J231" s="153">
        <f t="shared" si="47"/>
        <v>0</v>
      </c>
    </row>
    <row r="232" spans="2:17" ht="16.149999999999999" x14ac:dyDescent="0.45">
      <c r="B232" s="148">
        <v>44192</v>
      </c>
      <c r="C232" s="90">
        <v>10349.397590361446</v>
      </c>
      <c r="D232" s="82"/>
      <c r="E232" s="153">
        <f t="shared" si="46"/>
        <v>0</v>
      </c>
      <c r="G232" s="148">
        <v>44192</v>
      </c>
      <c r="H232" s="90">
        <v>12581.154917505894</v>
      </c>
      <c r="J232" s="153">
        <f t="shared" si="47"/>
        <v>0</v>
      </c>
    </row>
    <row r="233" spans="2:17" ht="16.149999999999999" x14ac:dyDescent="0.45">
      <c r="B233" s="148">
        <v>44192</v>
      </c>
      <c r="C233" s="152">
        <v>51523.636363636375</v>
      </c>
      <c r="D233" s="82"/>
      <c r="E233" s="153">
        <f t="shared" si="46"/>
        <v>0</v>
      </c>
      <c r="G233" s="148">
        <v>44192</v>
      </c>
      <c r="H233" s="152">
        <v>12966.295856681481</v>
      </c>
      <c r="J233" s="153">
        <f t="shared" si="47"/>
        <v>0</v>
      </c>
    </row>
    <row r="234" spans="2:17" ht="17.45" customHeight="1" x14ac:dyDescent="0.45">
      <c r="B234" s="148">
        <v>44192</v>
      </c>
      <c r="C234" s="90">
        <v>10491.304347826088</v>
      </c>
      <c r="D234" s="82"/>
      <c r="E234" s="153">
        <f t="shared" si="46"/>
        <v>0</v>
      </c>
      <c r="G234" s="148">
        <v>44192</v>
      </c>
      <c r="H234" s="90">
        <v>13428.146708213031</v>
      </c>
      <c r="J234" s="153">
        <f t="shared" si="47"/>
        <v>0</v>
      </c>
      <c r="Q234" s="12" t="s">
        <v>324</v>
      </c>
    </row>
    <row r="235" spans="2:17" x14ac:dyDescent="0.45">
      <c r="B235" s="3" t="s">
        <v>9</v>
      </c>
      <c r="C235" s="91">
        <f>XIRR(C223:C234,B223:B234)</f>
        <v>0.18630722165107727</v>
      </c>
      <c r="D235" s="2"/>
      <c r="G235" s="3" t="s">
        <v>9</v>
      </c>
      <c r="H235" s="91">
        <f>XIRR(H223:H234,G223:G234)</f>
        <v>0.12151783108711245</v>
      </c>
    </row>
    <row r="238" spans="2:17" x14ac:dyDescent="0.45">
      <c r="B238" s="81" t="s">
        <v>298</v>
      </c>
      <c r="C238" s="82" t="s">
        <v>270</v>
      </c>
      <c r="D238" s="82" t="s">
        <v>271</v>
      </c>
      <c r="L238" s="3" t="s">
        <v>272</v>
      </c>
      <c r="N238" s="3" t="s">
        <v>273</v>
      </c>
    </row>
    <row r="239" spans="2:17" s="13" customFormat="1" ht="47.25" customHeight="1" x14ac:dyDescent="0.45">
      <c r="B239" s="83" t="s">
        <v>274</v>
      </c>
      <c r="C239" s="14" t="s">
        <v>275</v>
      </c>
      <c r="D239" s="14" t="s">
        <v>275</v>
      </c>
      <c r="E239" s="83" t="s">
        <v>276</v>
      </c>
      <c r="F239" s="83"/>
      <c r="G239" s="83" t="s">
        <v>277</v>
      </c>
      <c r="H239" s="83" t="s">
        <v>278</v>
      </c>
      <c r="I239" s="83" t="s">
        <v>279</v>
      </c>
      <c r="J239" s="83"/>
      <c r="K239" s="83" t="s">
        <v>277</v>
      </c>
      <c r="L239" s="83" t="s">
        <v>280</v>
      </c>
      <c r="M239" s="83" t="s">
        <v>281</v>
      </c>
      <c r="N239" s="83" t="s">
        <v>280</v>
      </c>
      <c r="O239" s="83" t="s">
        <v>282</v>
      </c>
    </row>
    <row r="240" spans="2:17" ht="16.149999999999999" x14ac:dyDescent="0.45">
      <c r="B240" s="122">
        <v>43491</v>
      </c>
      <c r="C240" s="90">
        <v>130.5</v>
      </c>
      <c r="D240" s="90">
        <v>129</v>
      </c>
      <c r="E240" s="122">
        <v>43664</v>
      </c>
      <c r="F240" s="84"/>
      <c r="G240" s="82">
        <v>10000</v>
      </c>
      <c r="H240" s="85">
        <f>G240/C240</f>
        <v>76.628352490421463</v>
      </c>
      <c r="I240" s="90">
        <f>H240*D240</f>
        <v>9885.0574712643684</v>
      </c>
      <c r="J240" s="82"/>
      <c r="K240" s="82">
        <v>10000</v>
      </c>
      <c r="L240" s="87">
        <v>36025</v>
      </c>
      <c r="M240" s="88">
        <f>K240/L240</f>
        <v>0.27758501040943789</v>
      </c>
      <c r="N240" s="87">
        <v>39046</v>
      </c>
      <c r="O240" s="90">
        <f>N240*M240</f>
        <v>10838.584316446912</v>
      </c>
    </row>
    <row r="241" spans="2:15" ht="16.149999999999999" x14ac:dyDescent="0.45">
      <c r="B241" s="122">
        <v>43550</v>
      </c>
      <c r="C241" s="90">
        <v>216</v>
      </c>
      <c r="D241" s="90">
        <v>144.30000000000001</v>
      </c>
      <c r="E241" s="148">
        <v>44192</v>
      </c>
      <c r="F241" s="84"/>
      <c r="G241" s="82">
        <v>10000</v>
      </c>
      <c r="H241" s="85">
        <f t="shared" ref="H241:H245" si="48">G241/C241</f>
        <v>46.296296296296298</v>
      </c>
      <c r="I241" s="90">
        <f t="shared" ref="I241:I245" si="49">H241*D241</f>
        <v>6680.5555555555566</v>
      </c>
      <c r="J241" s="82"/>
      <c r="K241" s="82">
        <v>10000</v>
      </c>
      <c r="L241" s="87">
        <v>38233</v>
      </c>
      <c r="M241" s="88">
        <f t="shared" ref="M241:M245" si="50">K241/L241</f>
        <v>0.26155415478774879</v>
      </c>
      <c r="N241" s="149">
        <v>46973</v>
      </c>
      <c r="O241" s="90">
        <f t="shared" ref="O241:O245" si="51">N241*M241</f>
        <v>12285.983312844925</v>
      </c>
    </row>
    <row r="242" spans="2:15" ht="16.149999999999999" x14ac:dyDescent="0.45">
      <c r="B242" s="122">
        <v>43610</v>
      </c>
      <c r="C242" s="90">
        <v>155</v>
      </c>
      <c r="D242" s="90">
        <v>213.25</v>
      </c>
      <c r="E242" s="148">
        <v>44192</v>
      </c>
      <c r="F242" s="84"/>
      <c r="G242" s="82">
        <v>10000</v>
      </c>
      <c r="H242" s="85">
        <f t="shared" si="48"/>
        <v>64.516129032258064</v>
      </c>
      <c r="I242" s="90">
        <f t="shared" si="49"/>
        <v>13758.064516129032</v>
      </c>
      <c r="J242" s="82"/>
      <c r="K242" s="82">
        <v>10000</v>
      </c>
      <c r="L242" s="87">
        <v>39683</v>
      </c>
      <c r="M242" s="88">
        <f t="shared" si="50"/>
        <v>0.25199707683390871</v>
      </c>
      <c r="N242" s="149">
        <v>46973</v>
      </c>
      <c r="O242" s="90">
        <f t="shared" si="51"/>
        <v>11837.058690119193</v>
      </c>
    </row>
    <row r="243" spans="2:15" ht="16.149999999999999" x14ac:dyDescent="0.45">
      <c r="B243" s="122">
        <v>43677</v>
      </c>
      <c r="C243" s="90">
        <v>362</v>
      </c>
      <c r="D243" s="90">
        <v>528.29999999999995</v>
      </c>
      <c r="E243" s="148">
        <v>44192</v>
      </c>
      <c r="F243" s="84"/>
      <c r="G243" s="82">
        <v>10000</v>
      </c>
      <c r="H243" s="85">
        <f t="shared" si="48"/>
        <v>27.624309392265193</v>
      </c>
      <c r="I243" s="90">
        <f t="shared" si="49"/>
        <v>14593.922651933701</v>
      </c>
      <c r="J243" s="82"/>
      <c r="K243" s="82">
        <v>10000</v>
      </c>
      <c r="L243" s="87">
        <v>37481</v>
      </c>
      <c r="M243" s="88">
        <f t="shared" si="50"/>
        <v>0.26680184626877618</v>
      </c>
      <c r="N243" s="149">
        <v>46973</v>
      </c>
      <c r="O243" s="90">
        <f t="shared" si="51"/>
        <v>12532.483124783223</v>
      </c>
    </row>
    <row r="244" spans="2:15" ht="16.149999999999999" x14ac:dyDescent="0.45">
      <c r="B244" s="122">
        <v>43737</v>
      </c>
      <c r="C244" s="90">
        <v>46.25</v>
      </c>
      <c r="D244" s="90">
        <v>84.3</v>
      </c>
      <c r="E244" s="148">
        <v>44192</v>
      </c>
      <c r="F244" s="84"/>
      <c r="G244" s="82">
        <v>10000</v>
      </c>
      <c r="H244" s="85">
        <f t="shared" si="48"/>
        <v>216.21621621621622</v>
      </c>
      <c r="I244" s="90">
        <f t="shared" si="49"/>
        <v>18227.027027027027</v>
      </c>
      <c r="J244" s="82"/>
      <c r="K244" s="82">
        <v>10000</v>
      </c>
      <c r="L244" s="87">
        <v>38822</v>
      </c>
      <c r="M244" s="88">
        <f t="shared" si="50"/>
        <v>0.2575859048992839</v>
      </c>
      <c r="N244" s="149">
        <v>46973</v>
      </c>
      <c r="O244" s="90">
        <f t="shared" si="51"/>
        <v>12099.582710834064</v>
      </c>
    </row>
    <row r="245" spans="2:15" ht="16.149999999999999" x14ac:dyDescent="0.45">
      <c r="B245" s="122">
        <v>43789</v>
      </c>
      <c r="C245" s="90">
        <v>35</v>
      </c>
      <c r="D245" s="90">
        <v>27.4</v>
      </c>
      <c r="E245" s="122">
        <v>43952</v>
      </c>
      <c r="F245" s="84"/>
      <c r="G245" s="82">
        <v>10000</v>
      </c>
      <c r="H245" s="85">
        <f t="shared" si="48"/>
        <v>285.71428571428572</v>
      </c>
      <c r="I245" s="90">
        <f t="shared" si="49"/>
        <v>7828.5714285714284</v>
      </c>
      <c r="J245" s="82"/>
      <c r="K245" s="82">
        <v>10000</v>
      </c>
      <c r="L245" s="87">
        <v>40651</v>
      </c>
      <c r="M245" s="88">
        <f t="shared" si="50"/>
        <v>0.24599640845243659</v>
      </c>
      <c r="N245" s="87">
        <v>33717</v>
      </c>
      <c r="O245" s="90">
        <f t="shared" si="51"/>
        <v>8294.2609037908042</v>
      </c>
    </row>
    <row r="247" spans="2:15" x14ac:dyDescent="0.45">
      <c r="B247" s="1" t="s">
        <v>283</v>
      </c>
      <c r="G247" s="1" t="s">
        <v>284</v>
      </c>
    </row>
    <row r="248" spans="2:15" x14ac:dyDescent="0.45">
      <c r="B248" s="189" t="s">
        <v>299</v>
      </c>
      <c r="C248" s="189"/>
      <c r="G248" s="189" t="s">
        <v>299</v>
      </c>
      <c r="H248" s="189"/>
    </row>
    <row r="249" spans="2:15" ht="16.149999999999999" x14ac:dyDescent="0.45">
      <c r="B249" s="122">
        <v>43491</v>
      </c>
      <c r="C249" s="90">
        <v>-10000</v>
      </c>
      <c r="D249" s="82"/>
      <c r="G249" s="122">
        <v>43491</v>
      </c>
      <c r="H249" s="90">
        <v>-10000</v>
      </c>
    </row>
    <row r="250" spans="2:15" ht="16.149999999999999" x14ac:dyDescent="0.45">
      <c r="B250" s="122">
        <v>43550</v>
      </c>
      <c r="C250" s="90">
        <v>-10000</v>
      </c>
      <c r="D250" s="82"/>
      <c r="G250" s="122">
        <v>43550</v>
      </c>
      <c r="H250" s="90">
        <v>-10000</v>
      </c>
    </row>
    <row r="251" spans="2:15" ht="16.149999999999999" x14ac:dyDescent="0.45">
      <c r="B251" s="122">
        <v>43610</v>
      </c>
      <c r="C251" s="90">
        <v>-10000</v>
      </c>
      <c r="D251" s="82"/>
      <c r="G251" s="122">
        <v>43610</v>
      </c>
      <c r="H251" s="90">
        <v>-10000</v>
      </c>
    </row>
    <row r="252" spans="2:15" ht="16.149999999999999" x14ac:dyDescent="0.45">
      <c r="B252" s="122">
        <v>43677</v>
      </c>
      <c r="C252" s="90">
        <v>-10000</v>
      </c>
      <c r="D252" s="82"/>
      <c r="G252" s="122">
        <v>43677</v>
      </c>
      <c r="H252" s="90">
        <v>-10000</v>
      </c>
    </row>
    <row r="253" spans="2:15" ht="16.149999999999999" x14ac:dyDescent="0.45">
      <c r="B253" s="122">
        <v>43737</v>
      </c>
      <c r="C253" s="90">
        <v>-10000</v>
      </c>
      <c r="D253" s="82"/>
      <c r="G253" s="122">
        <v>43737</v>
      </c>
      <c r="H253" s="90">
        <v>-10000</v>
      </c>
    </row>
    <row r="254" spans="2:15" ht="16.149999999999999" x14ac:dyDescent="0.45">
      <c r="B254" s="122">
        <v>43789</v>
      </c>
      <c r="C254" s="90">
        <v>-10000</v>
      </c>
      <c r="D254" s="82"/>
      <c r="G254" s="122">
        <v>43789</v>
      </c>
      <c r="H254" s="90">
        <v>-10000</v>
      </c>
    </row>
    <row r="255" spans="2:15" ht="16.149999999999999" x14ac:dyDescent="0.45">
      <c r="B255" s="122">
        <v>43664</v>
      </c>
      <c r="C255" s="90">
        <v>9885.0574712643684</v>
      </c>
      <c r="D255" s="82"/>
      <c r="E255" s="153">
        <f>C255-I240</f>
        <v>0</v>
      </c>
      <c r="G255" s="122">
        <v>43664</v>
      </c>
      <c r="H255" s="90">
        <v>10838.584316446912</v>
      </c>
      <c r="J255" s="153">
        <f>H255-O240</f>
        <v>0</v>
      </c>
    </row>
    <row r="256" spans="2:15" ht="16.149999999999999" x14ac:dyDescent="0.45">
      <c r="B256" s="148">
        <v>44192</v>
      </c>
      <c r="C256" s="90">
        <v>6680.5555555555566</v>
      </c>
      <c r="D256" s="82"/>
      <c r="E256" s="153">
        <f t="shared" ref="E256:E260" si="52">C256-I241</f>
        <v>0</v>
      </c>
      <c r="G256" s="148">
        <v>44192</v>
      </c>
      <c r="H256" s="90">
        <v>12285.983312844925</v>
      </c>
      <c r="J256" s="153">
        <f t="shared" ref="J256:J260" si="53">H256-O241</f>
        <v>0</v>
      </c>
    </row>
    <row r="257" spans="2:15" ht="16.149999999999999" x14ac:dyDescent="0.45">
      <c r="B257" s="148">
        <v>44192</v>
      </c>
      <c r="C257" s="90">
        <v>13758.064516129032</v>
      </c>
      <c r="D257" s="82"/>
      <c r="E257" s="153">
        <f t="shared" si="52"/>
        <v>0</v>
      </c>
      <c r="G257" s="148">
        <v>44192</v>
      </c>
      <c r="H257" s="90">
        <v>11837.058690119193</v>
      </c>
      <c r="J257" s="153">
        <f t="shared" si="53"/>
        <v>0</v>
      </c>
    </row>
    <row r="258" spans="2:15" ht="16.149999999999999" x14ac:dyDescent="0.45">
      <c r="B258" s="148">
        <v>44192</v>
      </c>
      <c r="C258" s="90">
        <v>14593.922651933701</v>
      </c>
      <c r="D258" s="82"/>
      <c r="E258" s="153">
        <f t="shared" si="52"/>
        <v>0</v>
      </c>
      <c r="G258" s="148">
        <v>44192</v>
      </c>
      <c r="H258" s="90">
        <v>12532.483124783223</v>
      </c>
      <c r="J258" s="153">
        <f t="shared" si="53"/>
        <v>0</v>
      </c>
    </row>
    <row r="259" spans="2:15" ht="16.149999999999999" x14ac:dyDescent="0.45">
      <c r="B259" s="148">
        <v>44192</v>
      </c>
      <c r="C259" s="90">
        <v>18227.027027027027</v>
      </c>
      <c r="D259" s="82"/>
      <c r="E259" s="153">
        <f t="shared" si="52"/>
        <v>0</v>
      </c>
      <c r="G259" s="148">
        <v>44192</v>
      </c>
      <c r="H259" s="90">
        <v>12099.582710834064</v>
      </c>
      <c r="J259" s="153">
        <f t="shared" si="53"/>
        <v>0</v>
      </c>
    </row>
    <row r="260" spans="2:15" ht="16.149999999999999" x14ac:dyDescent="0.45">
      <c r="B260" s="122">
        <v>43952</v>
      </c>
      <c r="C260" s="90">
        <v>7828.5714285714284</v>
      </c>
      <c r="D260" s="82"/>
      <c r="E260" s="153">
        <f t="shared" si="52"/>
        <v>0</v>
      </c>
      <c r="G260" s="122">
        <v>43952</v>
      </c>
      <c r="H260" s="90">
        <v>8294.2609037908042</v>
      </c>
      <c r="J260" s="153">
        <f t="shared" si="53"/>
        <v>0</v>
      </c>
    </row>
    <row r="261" spans="2:15" x14ac:dyDescent="0.45">
      <c r="B261" s="3" t="s">
        <v>9</v>
      </c>
      <c r="C261" s="91">
        <f>XIRR(C249:C260,B249:B260)</f>
        <v>0.14778159260749824</v>
      </c>
      <c r="D261" s="2"/>
      <c r="G261" s="3" t="s">
        <v>9</v>
      </c>
      <c r="H261" s="91">
        <f>XIRR(H249:H260,G249:G260)</f>
        <v>0.11002245545387268</v>
      </c>
    </row>
    <row r="264" spans="2:15" x14ac:dyDescent="0.45">
      <c r="B264" s="81" t="s">
        <v>315</v>
      </c>
      <c r="C264" s="82" t="s">
        <v>270</v>
      </c>
      <c r="D264" s="82" t="s">
        <v>271</v>
      </c>
      <c r="L264" s="3" t="s">
        <v>272</v>
      </c>
      <c r="N264" s="3" t="s">
        <v>273</v>
      </c>
    </row>
    <row r="265" spans="2:15" s="13" customFormat="1" ht="47.25" customHeight="1" x14ac:dyDescent="0.45">
      <c r="B265" s="83" t="s">
        <v>274</v>
      </c>
      <c r="C265" s="14" t="s">
        <v>275</v>
      </c>
      <c r="D265" s="14" t="s">
        <v>275</v>
      </c>
      <c r="E265" s="83" t="s">
        <v>276</v>
      </c>
      <c r="F265" s="83"/>
      <c r="G265" s="83" t="s">
        <v>277</v>
      </c>
      <c r="H265" s="83" t="s">
        <v>278</v>
      </c>
      <c r="I265" s="83" t="s">
        <v>279</v>
      </c>
      <c r="J265" s="83"/>
      <c r="K265" s="83" t="s">
        <v>277</v>
      </c>
      <c r="L265" s="83" t="s">
        <v>280</v>
      </c>
      <c r="M265" s="83" t="s">
        <v>281</v>
      </c>
      <c r="N265" s="83" t="s">
        <v>280</v>
      </c>
      <c r="O265" s="83" t="s">
        <v>282</v>
      </c>
    </row>
    <row r="266" spans="2:15" ht="16.149999999999999" x14ac:dyDescent="0.45">
      <c r="B266" s="122">
        <v>43851</v>
      </c>
      <c r="C266" s="90">
        <v>559</v>
      </c>
      <c r="D266" s="90">
        <v>536.70000000000005</v>
      </c>
      <c r="E266" s="148">
        <v>44192</v>
      </c>
      <c r="F266" s="84"/>
      <c r="G266" s="82">
        <v>10000</v>
      </c>
      <c r="H266" s="85">
        <f>G266/C266</f>
        <v>17.889087656529519</v>
      </c>
      <c r="I266" s="90">
        <f>H266*D266</f>
        <v>9601.073345259394</v>
      </c>
      <c r="J266" s="82"/>
      <c r="K266" s="82">
        <v>10000</v>
      </c>
      <c r="L266" s="146">
        <v>41324</v>
      </c>
      <c r="M266" s="88">
        <f>K266/L266</f>
        <v>0.24199012680282644</v>
      </c>
      <c r="N266" s="149">
        <v>46973</v>
      </c>
      <c r="O266" s="90">
        <f>N266*M266</f>
        <v>11367.002226309167</v>
      </c>
    </row>
    <row r="267" spans="2:15" ht="16.149999999999999" x14ac:dyDescent="0.45">
      <c r="B267" s="122">
        <v>43960</v>
      </c>
      <c r="C267" s="90">
        <v>28.45</v>
      </c>
      <c r="D267" s="90">
        <v>41.35</v>
      </c>
      <c r="E267" s="148">
        <v>44192</v>
      </c>
      <c r="F267" s="84"/>
      <c r="G267" s="82">
        <v>10000</v>
      </c>
      <c r="H267" s="85">
        <f t="shared" ref="H267:H270" si="54">G267/C267</f>
        <v>351.49384885764499</v>
      </c>
      <c r="I267" s="90">
        <f t="shared" ref="I267:I270" si="55">H267*D267</f>
        <v>14534.270650263621</v>
      </c>
      <c r="J267" s="82"/>
      <c r="K267" s="82">
        <v>10000</v>
      </c>
      <c r="L267" s="146">
        <v>31643</v>
      </c>
      <c r="M267" s="88">
        <f t="shared" ref="M267:M270" si="56">K267/L267</f>
        <v>0.31602566128369625</v>
      </c>
      <c r="N267" s="149">
        <v>46973</v>
      </c>
      <c r="O267" s="90">
        <f t="shared" ref="O267:O270" si="57">N267*M267</f>
        <v>14844.673387479064</v>
      </c>
    </row>
    <row r="268" spans="2:15" ht="16.149999999999999" x14ac:dyDescent="0.45">
      <c r="B268" s="122">
        <v>44036</v>
      </c>
      <c r="C268" s="90">
        <v>79.5</v>
      </c>
      <c r="D268" s="90">
        <v>114</v>
      </c>
      <c r="E268" s="148">
        <v>44192</v>
      </c>
      <c r="F268" s="84"/>
      <c r="G268" s="82">
        <v>10000</v>
      </c>
      <c r="H268" s="85">
        <f t="shared" si="54"/>
        <v>125.78616352201257</v>
      </c>
      <c r="I268" s="90">
        <f t="shared" si="55"/>
        <v>14339.622641509433</v>
      </c>
      <c r="J268" s="82"/>
      <c r="K268" s="82">
        <v>10000</v>
      </c>
      <c r="L268" s="146">
        <v>38129</v>
      </c>
      <c r="M268" s="88">
        <f t="shared" si="56"/>
        <v>0.26226756537019069</v>
      </c>
      <c r="N268" s="149">
        <v>46973</v>
      </c>
      <c r="O268" s="90">
        <f t="shared" si="57"/>
        <v>12319.494348133967</v>
      </c>
    </row>
    <row r="269" spans="2:15" ht="16.149999999999999" x14ac:dyDescent="0.45">
      <c r="B269" s="122">
        <v>44093</v>
      </c>
      <c r="C269" s="90">
        <v>495.25</v>
      </c>
      <c r="D269" s="90">
        <v>463.8</v>
      </c>
      <c r="E269" s="148">
        <v>44192</v>
      </c>
      <c r="F269" s="84"/>
      <c r="G269" s="82">
        <v>10000</v>
      </c>
      <c r="H269" s="85">
        <f t="shared" si="54"/>
        <v>20.191822311963655</v>
      </c>
      <c r="I269" s="90">
        <f t="shared" si="55"/>
        <v>9364.9671882887433</v>
      </c>
      <c r="J269" s="82"/>
      <c r="K269" s="82">
        <v>10000</v>
      </c>
      <c r="L269" s="146">
        <v>38846</v>
      </c>
      <c r="M269" s="88">
        <f t="shared" si="56"/>
        <v>0.25742676208618648</v>
      </c>
      <c r="N269" s="149">
        <v>46973</v>
      </c>
      <c r="O269" s="90">
        <f t="shared" si="57"/>
        <v>12092.107295474438</v>
      </c>
    </row>
    <row r="270" spans="2:15" ht="16.149999999999999" x14ac:dyDescent="0.45">
      <c r="B270" s="122">
        <v>44165</v>
      </c>
      <c r="C270" s="90">
        <v>50.2</v>
      </c>
      <c r="D270" s="90">
        <v>63.75</v>
      </c>
      <c r="E270" s="148">
        <v>44192</v>
      </c>
      <c r="F270" s="84"/>
      <c r="G270" s="82">
        <v>10000</v>
      </c>
      <c r="H270" s="85">
        <f t="shared" si="54"/>
        <v>199.203187250996</v>
      </c>
      <c r="I270" s="90">
        <f t="shared" si="55"/>
        <v>12699.203187250994</v>
      </c>
      <c r="J270" s="82"/>
      <c r="K270" s="82">
        <v>10000</v>
      </c>
      <c r="L270" s="146">
        <v>44150</v>
      </c>
      <c r="M270" s="88">
        <f t="shared" si="56"/>
        <v>0.22650056625141562</v>
      </c>
      <c r="N270" s="149">
        <v>46973</v>
      </c>
      <c r="O270" s="90">
        <f t="shared" si="57"/>
        <v>10639.411098527746</v>
      </c>
    </row>
    <row r="272" spans="2:15" x14ac:dyDescent="0.45">
      <c r="B272" s="1" t="s">
        <v>283</v>
      </c>
      <c r="G272" s="1" t="s">
        <v>284</v>
      </c>
    </row>
    <row r="273" spans="2:10" x14ac:dyDescent="0.45">
      <c r="B273" s="189" t="s">
        <v>316</v>
      </c>
      <c r="C273" s="189"/>
      <c r="G273" s="189" t="s">
        <v>316</v>
      </c>
      <c r="H273" s="189"/>
    </row>
    <row r="274" spans="2:10" ht="16.149999999999999" x14ac:dyDescent="0.45">
      <c r="B274" s="122">
        <v>43851</v>
      </c>
      <c r="C274" s="90">
        <v>-10000</v>
      </c>
      <c r="D274" s="82"/>
      <c r="G274" s="122">
        <v>43851</v>
      </c>
      <c r="H274" s="90">
        <v>-10000</v>
      </c>
    </row>
    <row r="275" spans="2:10" ht="16.149999999999999" x14ac:dyDescent="0.45">
      <c r="B275" s="122">
        <v>43960</v>
      </c>
      <c r="C275" s="90">
        <v>-10000</v>
      </c>
      <c r="D275" s="82"/>
      <c r="G275" s="122">
        <v>43960</v>
      </c>
      <c r="H275" s="90">
        <v>-10000</v>
      </c>
    </row>
    <row r="276" spans="2:10" ht="16.149999999999999" x14ac:dyDescent="0.45">
      <c r="B276" s="122">
        <v>44036</v>
      </c>
      <c r="C276" s="90">
        <v>-10000</v>
      </c>
      <c r="D276" s="82"/>
      <c r="G276" s="122">
        <v>44036</v>
      </c>
      <c r="H276" s="90">
        <v>-10000</v>
      </c>
    </row>
    <row r="277" spans="2:10" ht="16.149999999999999" x14ac:dyDescent="0.45">
      <c r="B277" s="122">
        <v>44093</v>
      </c>
      <c r="C277" s="90">
        <v>-10000</v>
      </c>
      <c r="D277" s="82"/>
      <c r="G277" s="122">
        <v>44093</v>
      </c>
      <c r="H277" s="90">
        <v>-10000</v>
      </c>
    </row>
    <row r="278" spans="2:10" ht="16.149999999999999" x14ac:dyDescent="0.45">
      <c r="B278" s="122">
        <v>44165</v>
      </c>
      <c r="C278" s="90">
        <v>-10000</v>
      </c>
      <c r="D278" s="82"/>
      <c r="G278" s="122">
        <v>44165</v>
      </c>
      <c r="H278" s="90">
        <v>-10000</v>
      </c>
    </row>
    <row r="279" spans="2:10" ht="16.149999999999999" x14ac:dyDescent="0.45">
      <c r="B279" s="148">
        <v>44192</v>
      </c>
      <c r="C279" s="90">
        <v>9601.073345259394</v>
      </c>
      <c r="D279" s="82"/>
      <c r="E279" s="153">
        <f>C279-I266</f>
        <v>0</v>
      </c>
      <c r="G279" s="148">
        <v>44192</v>
      </c>
      <c r="H279" s="90">
        <v>11367.002226309167</v>
      </c>
      <c r="J279" s="153">
        <f>H279-O266</f>
        <v>0</v>
      </c>
    </row>
    <row r="280" spans="2:10" ht="16.149999999999999" x14ac:dyDescent="0.45">
      <c r="B280" s="148">
        <v>44192</v>
      </c>
      <c r="C280" s="90">
        <v>14534.270650263621</v>
      </c>
      <c r="D280" s="82"/>
      <c r="E280" s="153">
        <f t="shared" ref="E280:E283" si="58">C280-I267</f>
        <v>0</v>
      </c>
      <c r="G280" s="148">
        <v>44192</v>
      </c>
      <c r="H280" s="90">
        <v>14844.673387479064</v>
      </c>
      <c r="J280" s="153">
        <f t="shared" ref="J280:J283" si="59">H280-O267</f>
        <v>0</v>
      </c>
    </row>
    <row r="281" spans="2:10" ht="16.149999999999999" x14ac:dyDescent="0.45">
      <c r="B281" s="148">
        <v>44192</v>
      </c>
      <c r="C281" s="90">
        <v>14339.622641509433</v>
      </c>
      <c r="D281" s="82"/>
      <c r="E281" s="153">
        <f t="shared" si="58"/>
        <v>0</v>
      </c>
      <c r="G281" s="148">
        <v>44192</v>
      </c>
      <c r="H281" s="90">
        <v>12319.494348133967</v>
      </c>
      <c r="J281" s="153">
        <f t="shared" si="59"/>
        <v>0</v>
      </c>
    </row>
    <row r="282" spans="2:10" ht="16.149999999999999" x14ac:dyDescent="0.45">
      <c r="B282" s="148">
        <v>44192</v>
      </c>
      <c r="C282" s="90">
        <v>9364.9671882887433</v>
      </c>
      <c r="D282" s="82"/>
      <c r="E282" s="153">
        <f t="shared" si="58"/>
        <v>0</v>
      </c>
      <c r="G282" s="148">
        <v>44192</v>
      </c>
      <c r="H282" s="90">
        <v>12092.107295474438</v>
      </c>
      <c r="J282" s="153">
        <f t="shared" si="59"/>
        <v>0</v>
      </c>
    </row>
    <row r="283" spans="2:10" ht="16.149999999999999" x14ac:dyDescent="0.45">
      <c r="B283" s="148">
        <v>44192</v>
      </c>
      <c r="C283" s="90">
        <v>12699.203187250994</v>
      </c>
      <c r="D283" s="82"/>
      <c r="E283" s="153">
        <f t="shared" si="58"/>
        <v>0</v>
      </c>
      <c r="G283" s="148">
        <v>44192</v>
      </c>
      <c r="H283" s="90">
        <v>10639.411098527746</v>
      </c>
      <c r="J283" s="153">
        <f t="shared" si="59"/>
        <v>0</v>
      </c>
    </row>
    <row r="284" spans="2:10" x14ac:dyDescent="0.45">
      <c r="B284" s="3" t="s">
        <v>9</v>
      </c>
      <c r="C284" s="91">
        <f>XIRR(C274:C283,B274:B283)</f>
        <v>0.48221675753593451</v>
      </c>
      <c r="D284" s="2"/>
      <c r="G284" s="3" t="s">
        <v>9</v>
      </c>
      <c r="H284" s="91">
        <f>XIRR(H274:H283,G274:G283)</f>
        <v>0.51751938462257374</v>
      </c>
    </row>
  </sheetData>
  <mergeCells count="20">
    <mergeCell ref="B222:C222"/>
    <mergeCell ref="G222:H222"/>
    <mergeCell ref="B248:C248"/>
    <mergeCell ref="G248:H248"/>
    <mergeCell ref="B273:C273"/>
    <mergeCell ref="G273:H273"/>
    <mergeCell ref="B12:C12"/>
    <mergeCell ref="G12:H12"/>
    <mergeCell ref="B43:C43"/>
    <mergeCell ref="G43:H43"/>
    <mergeCell ref="B76:C76"/>
    <mergeCell ref="G76:H76"/>
    <mergeCell ref="B196:C196"/>
    <mergeCell ref="G196:H196"/>
    <mergeCell ref="B109:C109"/>
    <mergeCell ref="G109:H109"/>
    <mergeCell ref="B142:C142"/>
    <mergeCell ref="G142:H142"/>
    <mergeCell ref="B170:C170"/>
    <mergeCell ref="G170:H170"/>
  </mergeCells>
  <pageMargins left="0.7" right="0.7" top="0.75" bottom="0.75" header="0.3" footer="0.3"/>
  <pageSetup orientation="portrait" horizontalDpi="4294967292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B2:J177"/>
  <sheetViews>
    <sheetView zoomScale="80" zoomScaleNormal="80" workbookViewId="0">
      <selection activeCell="J25" sqref="J25"/>
    </sheetView>
  </sheetViews>
  <sheetFormatPr defaultColWidth="8.86328125" defaultRowHeight="14.25" x14ac:dyDescent="0.45"/>
  <cols>
    <col min="1" max="1" width="2.1328125" style="155" customWidth="1"/>
    <col min="2" max="2" width="13" style="155" customWidth="1"/>
    <col min="3" max="3" width="11.86328125" style="155" customWidth="1"/>
    <col min="4" max="4" width="8.86328125" style="155"/>
    <col min="5" max="5" width="12.796875" style="155" customWidth="1"/>
    <col min="6" max="6" width="11" style="155" customWidth="1"/>
    <col min="7" max="9" width="8.86328125" style="155"/>
    <col min="10" max="10" width="16.46484375" style="155" customWidth="1"/>
    <col min="11" max="11" width="12.53125" style="155" customWidth="1"/>
    <col min="12" max="16384" width="8.86328125" style="155"/>
  </cols>
  <sheetData>
    <row r="2" spans="2:10" ht="13.5" customHeight="1" x14ac:dyDescent="0.45">
      <c r="B2" s="154"/>
      <c r="J2" s="162"/>
    </row>
    <row r="3" spans="2:10" ht="14.25" customHeight="1" x14ac:dyDescent="0.45">
      <c r="B3" s="191" t="s">
        <v>10</v>
      </c>
      <c r="C3" s="192"/>
      <c r="E3" s="193" t="s">
        <v>19</v>
      </c>
      <c r="F3" s="194"/>
    </row>
    <row r="4" spans="2:10" x14ac:dyDescent="0.45">
      <c r="B4" s="156">
        <v>40676</v>
      </c>
      <c r="C4" s="157">
        <v>-10000</v>
      </c>
      <c r="E4" s="156">
        <v>40676</v>
      </c>
      <c r="F4" s="157">
        <v>-10000</v>
      </c>
    </row>
    <row r="5" spans="2:10" x14ac:dyDescent="0.45">
      <c r="B5" s="158">
        <v>40784</v>
      </c>
      <c r="C5" s="157">
        <v>-10000</v>
      </c>
      <c r="E5" s="158">
        <v>40784</v>
      </c>
      <c r="F5" s="157">
        <v>-10000</v>
      </c>
    </row>
    <row r="6" spans="2:10" x14ac:dyDescent="0.45">
      <c r="B6" s="158">
        <v>40813</v>
      </c>
      <c r="C6" s="157">
        <v>-10000</v>
      </c>
      <c r="E6" s="158">
        <v>40813</v>
      </c>
      <c r="F6" s="157">
        <v>-10000</v>
      </c>
    </row>
    <row r="7" spans="2:10" x14ac:dyDescent="0.45">
      <c r="B7" s="156">
        <v>40831</v>
      </c>
      <c r="C7" s="157">
        <v>-10000</v>
      </c>
      <c r="E7" s="156">
        <v>40831</v>
      </c>
      <c r="F7" s="157">
        <v>-10000</v>
      </c>
    </row>
    <row r="8" spans="2:10" x14ac:dyDescent="0.45">
      <c r="B8" s="156">
        <v>40865</v>
      </c>
      <c r="C8" s="157">
        <v>-10000</v>
      </c>
      <c r="E8" s="156">
        <v>40865</v>
      </c>
      <c r="F8" s="157">
        <v>-10000</v>
      </c>
    </row>
    <row r="9" spans="2:10" x14ac:dyDescent="0.45">
      <c r="B9" s="158">
        <v>40876</v>
      </c>
      <c r="C9" s="157">
        <v>-10000</v>
      </c>
      <c r="E9" s="158">
        <v>40876</v>
      </c>
      <c r="F9" s="157">
        <v>-10000</v>
      </c>
    </row>
    <row r="10" spans="2:10" x14ac:dyDescent="0.45">
      <c r="B10" s="156">
        <v>40907</v>
      </c>
      <c r="C10" s="157">
        <v>-10000</v>
      </c>
      <c r="E10" s="156">
        <v>40907</v>
      </c>
      <c r="F10" s="157">
        <v>-10000</v>
      </c>
    </row>
    <row r="11" spans="2:10" x14ac:dyDescent="0.45">
      <c r="B11" s="159">
        <v>44192</v>
      </c>
      <c r="C11" s="157">
        <v>43500</v>
      </c>
      <c r="E11" s="159">
        <v>44192</v>
      </c>
      <c r="F11" s="157">
        <v>25671.111596895837</v>
      </c>
    </row>
    <row r="12" spans="2:10" x14ac:dyDescent="0.45">
      <c r="B12" s="156">
        <v>41224</v>
      </c>
      <c r="C12" s="157">
        <v>7438.0165289256202</v>
      </c>
      <c r="E12" s="156">
        <v>41224</v>
      </c>
      <c r="F12" s="157">
        <v>11178.118908382066</v>
      </c>
    </row>
    <row r="13" spans="2:10" ht="18" customHeight="1" x14ac:dyDescent="0.45">
      <c r="B13" s="159">
        <v>44192</v>
      </c>
      <c r="C13" s="157">
        <v>115000</v>
      </c>
      <c r="E13" s="159">
        <v>44192</v>
      </c>
      <c r="F13" s="157">
        <v>28190.001800396087</v>
      </c>
    </row>
    <row r="14" spans="2:10" x14ac:dyDescent="0.45">
      <c r="B14" s="160">
        <v>43952</v>
      </c>
      <c r="C14" s="157">
        <v>117538.46153846155</v>
      </c>
      <c r="E14" s="160">
        <v>43952</v>
      </c>
      <c r="F14" s="157">
        <v>19738.321039690902</v>
      </c>
    </row>
    <row r="15" spans="2:10" x14ac:dyDescent="0.45">
      <c r="B15" s="156">
        <v>41574</v>
      </c>
      <c r="C15" s="157">
        <v>11185.185185185186</v>
      </c>
      <c r="E15" s="156">
        <v>41574</v>
      </c>
      <c r="F15" s="157">
        <v>11736.12671309818</v>
      </c>
    </row>
    <row r="16" spans="2:10" x14ac:dyDescent="0.45">
      <c r="B16" s="156">
        <v>41315</v>
      </c>
      <c r="C16" s="157">
        <v>7400</v>
      </c>
      <c r="E16" s="156">
        <v>41315</v>
      </c>
      <c r="F16" s="157">
        <v>11820.663714129709</v>
      </c>
    </row>
    <row r="17" spans="2:6" x14ac:dyDescent="0.45">
      <c r="B17" s="156">
        <v>43240</v>
      </c>
      <c r="C17" s="157">
        <v>71277.108433734946</v>
      </c>
      <c r="E17" s="156">
        <v>43240</v>
      </c>
      <c r="F17" s="157">
        <v>22433.37195828505</v>
      </c>
    </row>
    <row r="18" spans="2:6" x14ac:dyDescent="0.45">
      <c r="B18" s="8" t="s">
        <v>9</v>
      </c>
      <c r="C18" s="9">
        <f>XIRR(C4:C17,B4:B17)</f>
        <v>0.25559391379356378</v>
      </c>
      <c r="E18" s="8" t="s">
        <v>9</v>
      </c>
      <c r="F18" s="9">
        <f>XIRR(F4:F17,E4:E17)</f>
        <v>0.10862520337104797</v>
      </c>
    </row>
    <row r="19" spans="2:6" s="1" customFormat="1" x14ac:dyDescent="0.45">
      <c r="B19" s="3" t="s">
        <v>28</v>
      </c>
      <c r="C19" s="140">
        <v>4.3334000000000001</v>
      </c>
      <c r="E19" s="3" t="s">
        <v>28</v>
      </c>
      <c r="F19" s="140">
        <v>0.86809999999999998</v>
      </c>
    </row>
    <row r="21" spans="2:6" x14ac:dyDescent="0.45">
      <c r="B21" s="191" t="s">
        <v>11</v>
      </c>
      <c r="C21" s="192"/>
      <c r="E21" s="193" t="s">
        <v>20</v>
      </c>
      <c r="F21" s="194"/>
    </row>
    <row r="22" spans="2:6" x14ac:dyDescent="0.45">
      <c r="B22" s="156">
        <v>40968</v>
      </c>
      <c r="C22" s="157">
        <v>-10000</v>
      </c>
      <c r="E22" s="156">
        <v>40968</v>
      </c>
      <c r="F22" s="157">
        <v>-10000</v>
      </c>
    </row>
    <row r="23" spans="2:6" x14ac:dyDescent="0.45">
      <c r="B23" s="156">
        <v>40999</v>
      </c>
      <c r="C23" s="157">
        <v>-10000</v>
      </c>
      <c r="E23" s="156">
        <v>40999</v>
      </c>
      <c r="F23" s="157">
        <v>-10000</v>
      </c>
    </row>
    <row r="24" spans="2:6" x14ac:dyDescent="0.45">
      <c r="B24" s="156">
        <v>41029</v>
      </c>
      <c r="C24" s="157">
        <v>-10000</v>
      </c>
      <c r="E24" s="156">
        <v>41029</v>
      </c>
      <c r="F24" s="157">
        <v>-10000</v>
      </c>
    </row>
    <row r="25" spans="2:6" x14ac:dyDescent="0.45">
      <c r="B25" s="156">
        <v>41060</v>
      </c>
      <c r="C25" s="157">
        <v>-10000</v>
      </c>
      <c r="E25" s="156">
        <v>41060</v>
      </c>
      <c r="F25" s="157">
        <v>-10000</v>
      </c>
    </row>
    <row r="26" spans="2:6" x14ac:dyDescent="0.45">
      <c r="B26" s="156">
        <v>41111</v>
      </c>
      <c r="C26" s="157">
        <v>-10000</v>
      </c>
      <c r="E26" s="156">
        <v>41111</v>
      </c>
      <c r="F26" s="157">
        <v>-10000</v>
      </c>
    </row>
    <row r="27" spans="2:6" x14ac:dyDescent="0.45">
      <c r="B27" s="156">
        <v>41149</v>
      </c>
      <c r="C27" s="157">
        <v>-10000</v>
      </c>
      <c r="E27" s="156">
        <v>41149</v>
      </c>
      <c r="F27" s="157">
        <v>-10000</v>
      </c>
    </row>
    <row r="28" spans="2:6" x14ac:dyDescent="0.45">
      <c r="B28" s="156">
        <v>41196</v>
      </c>
      <c r="C28" s="157">
        <v>-10000</v>
      </c>
      <c r="E28" s="156">
        <v>41196</v>
      </c>
      <c r="F28" s="157">
        <v>-10000</v>
      </c>
    </row>
    <row r="29" spans="2:6" x14ac:dyDescent="0.45">
      <c r="B29" s="156">
        <v>41238</v>
      </c>
      <c r="C29" s="157">
        <v>-10000</v>
      </c>
      <c r="E29" s="156">
        <v>41238</v>
      </c>
      <c r="F29" s="157">
        <v>-10000</v>
      </c>
    </row>
    <row r="30" spans="2:6" x14ac:dyDescent="0.45">
      <c r="B30" s="156">
        <v>41722</v>
      </c>
      <c r="C30" s="157">
        <v>7434.4023323615156</v>
      </c>
      <c r="E30" s="156">
        <v>41722</v>
      </c>
      <c r="F30" s="157">
        <v>12423.952230734565</v>
      </c>
    </row>
    <row r="31" spans="2:6" x14ac:dyDescent="0.45">
      <c r="B31" s="156">
        <v>41644</v>
      </c>
      <c r="C31" s="157">
        <v>12265.625</v>
      </c>
      <c r="E31" s="156">
        <v>41644</v>
      </c>
      <c r="F31" s="157">
        <v>11925.989672977626</v>
      </c>
    </row>
    <row r="32" spans="2:6" x14ac:dyDescent="0.45">
      <c r="B32" s="156">
        <v>41722</v>
      </c>
      <c r="C32" s="157">
        <v>15652.173913043478</v>
      </c>
      <c r="E32" s="156">
        <v>41722</v>
      </c>
      <c r="F32" s="157">
        <v>12735.304307656774</v>
      </c>
    </row>
    <row r="33" spans="2:6" x14ac:dyDescent="0.45">
      <c r="B33" s="156">
        <v>41910</v>
      </c>
      <c r="C33" s="157">
        <v>40333.333333333336</v>
      </c>
      <c r="E33" s="156">
        <v>41910</v>
      </c>
      <c r="F33" s="157">
        <v>16392.604006163328</v>
      </c>
    </row>
    <row r="34" spans="2:6" x14ac:dyDescent="0.45">
      <c r="B34" s="159">
        <v>44192</v>
      </c>
      <c r="C34" s="157">
        <v>22615.384615384613</v>
      </c>
      <c r="E34" s="159">
        <v>44192</v>
      </c>
      <c r="F34" s="157">
        <v>27376.733885068188</v>
      </c>
    </row>
    <row r="35" spans="2:6" x14ac:dyDescent="0.45">
      <c r="B35" s="156">
        <v>41827</v>
      </c>
      <c r="C35" s="157">
        <v>20363.636363636364</v>
      </c>
      <c r="E35" s="156">
        <v>41827</v>
      </c>
      <c r="F35" s="157">
        <v>14493.229845334541</v>
      </c>
    </row>
    <row r="36" spans="2:6" x14ac:dyDescent="0.45">
      <c r="B36" s="156">
        <v>41952</v>
      </c>
      <c r="C36" s="157">
        <v>17272.727272727272</v>
      </c>
      <c r="E36" s="156">
        <v>41952</v>
      </c>
      <c r="F36" s="157">
        <v>14914.765136536096</v>
      </c>
    </row>
    <row r="37" spans="2:6" x14ac:dyDescent="0.45">
      <c r="B37" s="156">
        <v>43533</v>
      </c>
      <c r="C37" s="157">
        <v>20224.719101123595</v>
      </c>
      <c r="E37" s="156">
        <v>43533</v>
      </c>
      <c r="F37" s="157">
        <v>19462.371298163678</v>
      </c>
    </row>
    <row r="38" spans="2:6" x14ac:dyDescent="0.45">
      <c r="B38" s="8" t="s">
        <v>9</v>
      </c>
      <c r="C38" s="9">
        <f>XIRR(C22:C37,B22:B37)</f>
        <v>0.25021354556083686</v>
      </c>
      <c r="E38" s="8" t="s">
        <v>9</v>
      </c>
      <c r="F38" s="9">
        <f>XIRR(F22:F37,E22:E37)</f>
        <v>0.14571283459663392</v>
      </c>
    </row>
    <row r="39" spans="2:6" s="1" customFormat="1" x14ac:dyDescent="0.45">
      <c r="B39" s="3" t="s">
        <v>28</v>
      </c>
      <c r="C39" s="140">
        <v>0.95199999999999996</v>
      </c>
      <c r="E39" s="3" t="s">
        <v>28</v>
      </c>
      <c r="F39" s="140">
        <v>0.62160000000000004</v>
      </c>
    </row>
    <row r="41" spans="2:6" x14ac:dyDescent="0.45">
      <c r="B41" s="191" t="s">
        <v>12</v>
      </c>
      <c r="C41" s="192"/>
      <c r="E41" s="190" t="s">
        <v>21</v>
      </c>
      <c r="F41" s="190"/>
    </row>
    <row r="42" spans="2:6" x14ac:dyDescent="0.45">
      <c r="B42" s="156">
        <v>41294</v>
      </c>
      <c r="C42" s="157">
        <v>-10000</v>
      </c>
      <c r="E42" s="156">
        <v>41294</v>
      </c>
      <c r="F42" s="157">
        <v>-10000</v>
      </c>
    </row>
    <row r="43" spans="2:6" x14ac:dyDescent="0.45">
      <c r="B43" s="156">
        <v>41329</v>
      </c>
      <c r="C43" s="157">
        <v>-10000</v>
      </c>
      <c r="E43" s="156">
        <v>41329</v>
      </c>
      <c r="F43" s="157">
        <v>-10000</v>
      </c>
    </row>
    <row r="44" spans="2:6" x14ac:dyDescent="0.45">
      <c r="B44" s="156">
        <v>41388</v>
      </c>
      <c r="C44" s="157">
        <v>-10000</v>
      </c>
      <c r="E44" s="156">
        <v>41388</v>
      </c>
      <c r="F44" s="157">
        <v>-10000</v>
      </c>
    </row>
    <row r="45" spans="2:6" x14ac:dyDescent="0.45">
      <c r="B45" s="156">
        <v>41402</v>
      </c>
      <c r="C45" s="157">
        <v>-10000</v>
      </c>
      <c r="E45" s="156">
        <v>41402</v>
      </c>
      <c r="F45" s="157">
        <v>-10000</v>
      </c>
    </row>
    <row r="46" spans="2:6" x14ac:dyDescent="0.45">
      <c r="B46" s="156">
        <v>41479</v>
      </c>
      <c r="C46" s="157">
        <v>-10000</v>
      </c>
      <c r="E46" s="156">
        <v>41479</v>
      </c>
      <c r="F46" s="157">
        <v>-10000</v>
      </c>
    </row>
    <row r="47" spans="2:6" x14ac:dyDescent="0.45">
      <c r="B47" s="156">
        <v>41513</v>
      </c>
      <c r="C47" s="157">
        <v>-10000</v>
      </c>
      <c r="E47" s="156">
        <v>41513</v>
      </c>
      <c r="F47" s="157">
        <v>-10000</v>
      </c>
    </row>
    <row r="48" spans="2:6" x14ac:dyDescent="0.45">
      <c r="B48" s="156">
        <v>41553</v>
      </c>
      <c r="C48" s="157">
        <v>-10000</v>
      </c>
      <c r="E48" s="156">
        <v>41553</v>
      </c>
      <c r="F48" s="157">
        <v>-10000</v>
      </c>
    </row>
    <row r="49" spans="2:6" x14ac:dyDescent="0.45">
      <c r="B49" s="156">
        <v>41602</v>
      </c>
      <c r="C49" s="157">
        <v>-10000</v>
      </c>
      <c r="E49" s="156">
        <v>41602</v>
      </c>
      <c r="F49" s="157">
        <v>-10000</v>
      </c>
    </row>
    <row r="50" spans="2:6" x14ac:dyDescent="0.45">
      <c r="B50" s="156">
        <v>41513</v>
      </c>
      <c r="C50" s="157">
        <v>6521.739130434783</v>
      </c>
      <c r="E50" s="156">
        <v>41513</v>
      </c>
      <c r="F50" s="157">
        <v>9107.507089199542</v>
      </c>
    </row>
    <row r="51" spans="2:6" x14ac:dyDescent="0.45">
      <c r="B51" s="156">
        <v>41789</v>
      </c>
      <c r="C51" s="157">
        <v>12183.908045977012</v>
      </c>
      <c r="E51" s="156">
        <v>41789</v>
      </c>
      <c r="F51" s="157">
        <v>12050.440232801075</v>
      </c>
    </row>
    <row r="52" spans="2:6" x14ac:dyDescent="0.45">
      <c r="B52" s="156">
        <v>41644</v>
      </c>
      <c r="C52" s="157">
        <v>10526.315789473685</v>
      </c>
      <c r="E52" s="156">
        <v>41644</v>
      </c>
      <c r="F52" s="157">
        <v>10770.466321243523</v>
      </c>
    </row>
    <row r="53" spans="2:6" x14ac:dyDescent="0.45">
      <c r="B53" s="159">
        <v>44192</v>
      </c>
      <c r="C53" s="157">
        <v>162258.06451612903</v>
      </c>
      <c r="E53" s="159">
        <v>44192</v>
      </c>
      <c r="F53" s="157">
        <v>23498.249124562284</v>
      </c>
    </row>
    <row r="54" spans="2:6" x14ac:dyDescent="0.45">
      <c r="B54" s="160">
        <v>43904</v>
      </c>
      <c r="C54" s="157">
        <v>22736.842105263157</v>
      </c>
      <c r="E54" s="160">
        <v>43904</v>
      </c>
      <c r="F54" s="157">
        <v>16797.852428332182</v>
      </c>
    </row>
    <row r="55" spans="2:6" x14ac:dyDescent="0.45">
      <c r="B55" s="156">
        <v>43673</v>
      </c>
      <c r="C55" s="157">
        <v>18631.178707224335</v>
      </c>
      <c r="E55" s="156">
        <v>43673</v>
      </c>
      <c r="F55" s="157">
        <v>20304.956896551725</v>
      </c>
    </row>
    <row r="56" spans="2:6" x14ac:dyDescent="0.45">
      <c r="B56" s="156">
        <v>42036</v>
      </c>
      <c r="C56" s="157">
        <v>19361.702127659573</v>
      </c>
      <c r="E56" s="156">
        <v>42036</v>
      </c>
      <c r="F56" s="157">
        <v>14634.170854271355</v>
      </c>
    </row>
    <row r="57" spans="2:6" x14ac:dyDescent="0.45">
      <c r="B57" s="156">
        <v>42597</v>
      </c>
      <c r="C57" s="157">
        <v>58109.45273631841</v>
      </c>
      <c r="E57" s="156">
        <v>42597</v>
      </c>
      <c r="F57" s="157">
        <v>13619.995146809026</v>
      </c>
    </row>
    <row r="58" spans="2:6" x14ac:dyDescent="0.45">
      <c r="B58" s="8" t="s">
        <v>9</v>
      </c>
      <c r="C58" s="9">
        <f>XIRR(C42:C57,B42:B57)</f>
        <v>0.35704112648963937</v>
      </c>
      <c r="E58" s="8" t="s">
        <v>9</v>
      </c>
      <c r="F58" s="9">
        <f>XIRR(F42:F57,E42:E57)</f>
        <v>0.11804141402244567</v>
      </c>
    </row>
    <row r="59" spans="2:6" s="1" customFormat="1" x14ac:dyDescent="0.45">
      <c r="B59" s="3" t="s">
        <v>28</v>
      </c>
      <c r="C59" s="140">
        <v>2.8791000000000002</v>
      </c>
      <c r="E59" s="3" t="s">
        <v>28</v>
      </c>
      <c r="F59" s="140">
        <v>0.50980000000000003</v>
      </c>
    </row>
    <row r="61" spans="2:6" x14ac:dyDescent="0.45">
      <c r="B61" s="191" t="s">
        <v>13</v>
      </c>
      <c r="C61" s="192"/>
      <c r="E61" s="190" t="s">
        <v>22</v>
      </c>
      <c r="F61" s="190"/>
    </row>
    <row r="62" spans="2:6" x14ac:dyDescent="0.45">
      <c r="B62" s="156">
        <v>41640</v>
      </c>
      <c r="C62" s="157">
        <v>-10000</v>
      </c>
      <c r="E62" s="156">
        <v>41640</v>
      </c>
      <c r="F62" s="157">
        <v>-10000</v>
      </c>
    </row>
    <row r="63" spans="2:6" x14ac:dyDescent="0.45">
      <c r="B63" s="156">
        <v>41694</v>
      </c>
      <c r="C63" s="157">
        <v>-10000</v>
      </c>
      <c r="E63" s="156">
        <v>41694</v>
      </c>
      <c r="F63" s="157">
        <v>-10000</v>
      </c>
    </row>
    <row r="64" spans="2:6" x14ac:dyDescent="0.45">
      <c r="B64" s="156">
        <v>41739</v>
      </c>
      <c r="C64" s="157">
        <v>-10000</v>
      </c>
      <c r="E64" s="156">
        <v>41739</v>
      </c>
      <c r="F64" s="157">
        <v>-10000</v>
      </c>
    </row>
    <row r="65" spans="2:6" x14ac:dyDescent="0.45">
      <c r="B65" s="156">
        <v>41780</v>
      </c>
      <c r="C65" s="157">
        <v>-10000</v>
      </c>
      <c r="E65" s="156">
        <v>41780</v>
      </c>
      <c r="F65" s="157">
        <v>-10000</v>
      </c>
    </row>
    <row r="66" spans="2:6" x14ac:dyDescent="0.45">
      <c r="B66" s="156">
        <v>41780</v>
      </c>
      <c r="C66" s="157">
        <v>-10000</v>
      </c>
      <c r="E66" s="156">
        <v>41780</v>
      </c>
      <c r="F66" s="157">
        <v>-10000</v>
      </c>
    </row>
    <row r="67" spans="2:6" x14ac:dyDescent="0.45">
      <c r="B67" s="156">
        <v>41828</v>
      </c>
      <c r="C67" s="157">
        <v>-10000</v>
      </c>
      <c r="E67" s="156">
        <v>41828</v>
      </c>
      <c r="F67" s="157">
        <v>-10000</v>
      </c>
    </row>
    <row r="68" spans="2:6" x14ac:dyDescent="0.45">
      <c r="B68" s="156">
        <v>41875</v>
      </c>
      <c r="C68" s="157">
        <v>-10000</v>
      </c>
      <c r="E68" s="156">
        <v>41875</v>
      </c>
      <c r="F68" s="157">
        <v>-10000</v>
      </c>
    </row>
    <row r="69" spans="2:6" x14ac:dyDescent="0.45">
      <c r="B69" s="156">
        <v>41924</v>
      </c>
      <c r="C69" s="157">
        <v>-10000</v>
      </c>
      <c r="E69" s="156">
        <v>41924</v>
      </c>
      <c r="F69" s="157">
        <v>-10000</v>
      </c>
    </row>
    <row r="70" spans="2:6" x14ac:dyDescent="0.45">
      <c r="B70" s="156">
        <v>41968</v>
      </c>
      <c r="C70" s="157">
        <v>-10000</v>
      </c>
      <c r="E70" s="156">
        <v>41968</v>
      </c>
      <c r="F70" s="157">
        <v>-10000</v>
      </c>
    </row>
    <row r="71" spans="2:6" x14ac:dyDescent="0.45">
      <c r="B71" s="156">
        <v>43344</v>
      </c>
      <c r="C71" s="157">
        <v>67761.904761904763</v>
      </c>
      <c r="E71" s="156">
        <v>43344</v>
      </c>
      <c r="F71" s="157">
        <v>18499.281953087604</v>
      </c>
    </row>
    <row r="72" spans="2:6" x14ac:dyDescent="0.45">
      <c r="B72" s="156">
        <v>41862</v>
      </c>
      <c r="C72" s="157">
        <v>30222.222222222223</v>
      </c>
      <c r="E72" s="156">
        <v>41862</v>
      </c>
      <c r="F72" s="157">
        <v>12411.279493573758</v>
      </c>
    </row>
    <row r="73" spans="2:6" x14ac:dyDescent="0.45">
      <c r="B73" s="156">
        <v>42603</v>
      </c>
      <c r="C73" s="157">
        <v>22957.74647887324</v>
      </c>
      <c r="E73" s="156">
        <v>42603</v>
      </c>
      <c r="F73" s="157">
        <v>12360.865724381625</v>
      </c>
    </row>
    <row r="74" spans="2:6" x14ac:dyDescent="0.45">
      <c r="B74" s="156">
        <v>43078</v>
      </c>
      <c r="C74" s="157">
        <v>23882.352941176468</v>
      </c>
      <c r="E74" s="156">
        <v>43078</v>
      </c>
      <c r="F74" s="157">
        <v>13655.030800821354</v>
      </c>
    </row>
    <row r="75" spans="2:6" x14ac:dyDescent="0.45">
      <c r="B75" s="159">
        <v>44192</v>
      </c>
      <c r="C75" s="157">
        <v>48727.272727272728</v>
      </c>
      <c r="E75" s="159">
        <v>44192</v>
      </c>
      <c r="F75" s="157">
        <v>19290.759753593429</v>
      </c>
    </row>
    <row r="76" spans="2:6" x14ac:dyDescent="0.45">
      <c r="B76" s="156">
        <v>41963</v>
      </c>
      <c r="C76" s="157">
        <v>6296.2962962962965</v>
      </c>
      <c r="E76" s="156">
        <v>41963</v>
      </c>
      <c r="F76" s="157">
        <v>11023.776773432895</v>
      </c>
    </row>
    <row r="77" spans="2:6" x14ac:dyDescent="0.45">
      <c r="B77" s="156">
        <v>42597</v>
      </c>
      <c r="C77" s="157">
        <v>24597.701149425287</v>
      </c>
      <c r="E77" s="156">
        <v>42597</v>
      </c>
      <c r="F77" s="157">
        <v>10615.425350834057</v>
      </c>
    </row>
    <row r="78" spans="2:6" x14ac:dyDescent="0.45">
      <c r="B78" s="156">
        <v>42876</v>
      </c>
      <c r="C78" s="157">
        <v>16911.111111111109</v>
      </c>
      <c r="E78" s="156">
        <v>42876</v>
      </c>
      <c r="F78" s="157">
        <v>11561.669829222012</v>
      </c>
    </row>
    <row r="79" spans="2:6" x14ac:dyDescent="0.45">
      <c r="B79" s="156">
        <v>42197</v>
      </c>
      <c r="C79" s="157">
        <v>12904.761904761905</v>
      </c>
      <c r="E79" s="156">
        <v>42197</v>
      </c>
      <c r="F79" s="157">
        <v>9862.7865961199295</v>
      </c>
    </row>
    <row r="80" spans="2:6" x14ac:dyDescent="0.45">
      <c r="B80" s="8" t="s">
        <v>9</v>
      </c>
      <c r="C80" s="9">
        <f>XIRR(C62:C79,B62:B79)</f>
        <v>0.47929876446723929</v>
      </c>
      <c r="E80" s="8" t="s">
        <v>9</v>
      </c>
      <c r="F80" s="9">
        <f>XIRR(F62:F79,E62:E79)</f>
        <v>0.10733051896095275</v>
      </c>
    </row>
    <row r="81" spans="2:6" s="1" customFormat="1" x14ac:dyDescent="0.45">
      <c r="B81" s="3" t="s">
        <v>28</v>
      </c>
      <c r="C81" s="140">
        <v>1.8250999999999999</v>
      </c>
      <c r="E81" s="3" t="s">
        <v>28</v>
      </c>
      <c r="F81" s="140">
        <v>0.32529999999999998</v>
      </c>
    </row>
    <row r="83" spans="2:6" x14ac:dyDescent="0.45">
      <c r="B83" s="193" t="s">
        <v>14</v>
      </c>
      <c r="C83" s="194"/>
      <c r="E83" s="190" t="s">
        <v>23</v>
      </c>
      <c r="F83" s="190"/>
    </row>
    <row r="84" spans="2:6" x14ac:dyDescent="0.45">
      <c r="B84" s="156">
        <v>42024</v>
      </c>
      <c r="C84" s="157">
        <v>-10000</v>
      </c>
      <c r="E84" s="156">
        <v>42024</v>
      </c>
      <c r="F84" s="157">
        <v>-10000</v>
      </c>
    </row>
    <row r="85" spans="2:6" x14ac:dyDescent="0.45">
      <c r="B85" s="156">
        <v>42060</v>
      </c>
      <c r="C85" s="157">
        <v>-10000</v>
      </c>
      <c r="E85" s="156">
        <v>42060</v>
      </c>
      <c r="F85" s="157">
        <v>-10000</v>
      </c>
    </row>
    <row r="86" spans="2:6" x14ac:dyDescent="0.45">
      <c r="B86" s="156">
        <v>42113</v>
      </c>
      <c r="C86" s="157">
        <v>-10000</v>
      </c>
      <c r="E86" s="156">
        <v>42113</v>
      </c>
      <c r="F86" s="157">
        <v>-10000</v>
      </c>
    </row>
    <row r="87" spans="2:6" x14ac:dyDescent="0.45">
      <c r="B87" s="156">
        <v>42163</v>
      </c>
      <c r="C87" s="157">
        <v>-10000</v>
      </c>
      <c r="E87" s="156">
        <v>42163</v>
      </c>
      <c r="F87" s="157">
        <v>-10000</v>
      </c>
    </row>
    <row r="88" spans="2:6" x14ac:dyDescent="0.45">
      <c r="B88" s="156">
        <v>42214</v>
      </c>
      <c r="C88" s="157">
        <v>-10000</v>
      </c>
      <c r="E88" s="156">
        <v>42214</v>
      </c>
      <c r="F88" s="157">
        <v>-10000</v>
      </c>
    </row>
    <row r="89" spans="2:6" x14ac:dyDescent="0.45">
      <c r="B89" s="156">
        <v>42267</v>
      </c>
      <c r="C89" s="157">
        <v>-10000</v>
      </c>
      <c r="E89" s="156">
        <v>42267</v>
      </c>
      <c r="F89" s="157">
        <v>-10000</v>
      </c>
    </row>
    <row r="90" spans="2:6" x14ac:dyDescent="0.45">
      <c r="B90" s="156">
        <v>42312</v>
      </c>
      <c r="C90" s="157">
        <v>-10000</v>
      </c>
      <c r="E90" s="156">
        <v>42312</v>
      </c>
      <c r="F90" s="157">
        <v>-10000</v>
      </c>
    </row>
    <row r="91" spans="2:6" x14ac:dyDescent="0.45">
      <c r="B91" s="156">
        <v>42133</v>
      </c>
      <c r="C91" s="157">
        <v>10619.469026548672</v>
      </c>
      <c r="E91" s="156">
        <v>42133</v>
      </c>
      <c r="F91" s="157">
        <v>9521.946829133205</v>
      </c>
    </row>
    <row r="92" spans="2:6" x14ac:dyDescent="0.45">
      <c r="B92" s="156">
        <v>42380</v>
      </c>
      <c r="C92" s="157">
        <v>13460</v>
      </c>
      <c r="E92" s="156">
        <v>42380</v>
      </c>
      <c r="F92" s="157">
        <v>8558.2790360947347</v>
      </c>
    </row>
    <row r="93" spans="2:6" x14ac:dyDescent="0.45">
      <c r="B93" s="156">
        <v>42358</v>
      </c>
      <c r="C93" s="157">
        <v>26181.818181818184</v>
      </c>
      <c r="E93" s="156">
        <v>42358</v>
      </c>
      <c r="F93" s="157">
        <v>8954.0350877192977</v>
      </c>
    </row>
    <row r="94" spans="2:6" x14ac:dyDescent="0.45">
      <c r="B94" s="156">
        <v>43631</v>
      </c>
      <c r="C94" s="157">
        <v>9139.7849462365593</v>
      </c>
      <c r="E94" s="156">
        <v>43631</v>
      </c>
      <c r="F94" s="157">
        <v>14874.637107416203</v>
      </c>
    </row>
    <row r="95" spans="2:6" x14ac:dyDescent="0.45">
      <c r="B95" s="156">
        <v>42897</v>
      </c>
      <c r="C95" s="157">
        <v>9814.8148148148157</v>
      </c>
      <c r="E95" s="156">
        <v>42897</v>
      </c>
      <c r="F95" s="157">
        <v>11342.016471356528</v>
      </c>
    </row>
    <row r="96" spans="2:6" x14ac:dyDescent="0.45">
      <c r="B96" s="156">
        <v>42687</v>
      </c>
      <c r="C96" s="157">
        <v>12871.690427698573</v>
      </c>
      <c r="E96" s="156">
        <v>42687</v>
      </c>
      <c r="F96" s="157">
        <v>10228.460276898433</v>
      </c>
    </row>
    <row r="97" spans="2:6" x14ac:dyDescent="0.45">
      <c r="B97" s="156">
        <v>42869</v>
      </c>
      <c r="C97" s="157">
        <v>15254.237288135595</v>
      </c>
      <c r="E97" s="156">
        <v>42869</v>
      </c>
      <c r="F97" s="157">
        <v>11368.960192821904</v>
      </c>
    </row>
    <row r="98" spans="2:6" x14ac:dyDescent="0.45">
      <c r="B98" s="8" t="s">
        <v>9</v>
      </c>
      <c r="C98" s="9">
        <f>XIRR(C84:C97,B84:B97)</f>
        <v>0.33695026040077214</v>
      </c>
      <c r="E98" s="8" t="s">
        <v>9</v>
      </c>
      <c r="F98" s="9">
        <f>XIRR(F84:F97,E84:E97)</f>
        <v>4.0756741166114829E-2</v>
      </c>
    </row>
    <row r="99" spans="2:6" s="1" customFormat="1" x14ac:dyDescent="0.45">
      <c r="B99" s="3" t="s">
        <v>28</v>
      </c>
      <c r="C99" s="140">
        <v>0.3906</v>
      </c>
      <c r="E99" s="3" t="s">
        <v>28</v>
      </c>
      <c r="F99" s="140">
        <v>6.926192859200439E-2</v>
      </c>
    </row>
    <row r="101" spans="2:6" x14ac:dyDescent="0.45">
      <c r="B101" s="193" t="s">
        <v>15</v>
      </c>
      <c r="C101" s="194"/>
      <c r="E101" s="190" t="s">
        <v>24</v>
      </c>
      <c r="F101" s="190"/>
    </row>
    <row r="102" spans="2:6" x14ac:dyDescent="0.45">
      <c r="B102" s="156">
        <v>42393</v>
      </c>
      <c r="C102" s="157">
        <v>-10000</v>
      </c>
      <c r="E102" s="156">
        <v>42393</v>
      </c>
      <c r="F102" s="157">
        <v>-10000</v>
      </c>
    </row>
    <row r="103" spans="2:6" x14ac:dyDescent="0.45">
      <c r="B103" s="156">
        <v>42450</v>
      </c>
      <c r="C103" s="157">
        <v>-10000</v>
      </c>
      <c r="E103" s="156">
        <v>42450</v>
      </c>
      <c r="F103" s="157">
        <v>-10000</v>
      </c>
    </row>
    <row r="104" spans="2:6" x14ac:dyDescent="0.45">
      <c r="B104" s="156">
        <v>42518</v>
      </c>
      <c r="C104" s="157">
        <v>-10000</v>
      </c>
      <c r="E104" s="156">
        <v>42518</v>
      </c>
      <c r="F104" s="157">
        <v>-10000</v>
      </c>
    </row>
    <row r="105" spans="2:6" x14ac:dyDescent="0.45">
      <c r="B105" s="156">
        <v>42575</v>
      </c>
      <c r="C105" s="157">
        <v>-10000</v>
      </c>
      <c r="E105" s="156">
        <v>42575</v>
      </c>
      <c r="F105" s="157">
        <v>-10000</v>
      </c>
    </row>
    <row r="106" spans="2:6" x14ac:dyDescent="0.45">
      <c r="B106" s="156">
        <v>42638</v>
      </c>
      <c r="C106" s="157">
        <v>-10000</v>
      </c>
      <c r="E106" s="156">
        <v>42638</v>
      </c>
      <c r="F106" s="157">
        <v>-10000</v>
      </c>
    </row>
    <row r="107" spans="2:6" x14ac:dyDescent="0.45">
      <c r="B107" s="156">
        <v>42701</v>
      </c>
      <c r="C107" s="157">
        <v>-10000</v>
      </c>
      <c r="E107" s="156">
        <v>42701</v>
      </c>
      <c r="F107" s="157">
        <v>-10000</v>
      </c>
    </row>
    <row r="108" spans="2:6" x14ac:dyDescent="0.45">
      <c r="B108" s="159">
        <v>44192</v>
      </c>
      <c r="C108" s="157">
        <v>7589.2857142857147</v>
      </c>
      <c r="E108" s="159">
        <v>44192</v>
      </c>
      <c r="F108" s="157">
        <v>19222.867899819936</v>
      </c>
    </row>
    <row r="109" spans="2:6" x14ac:dyDescent="0.45">
      <c r="B109" s="156">
        <v>42904</v>
      </c>
      <c r="C109" s="157">
        <v>30000</v>
      </c>
      <c r="E109" s="156">
        <v>42904</v>
      </c>
      <c r="F109" s="157">
        <v>12281.895119829154</v>
      </c>
    </row>
    <row r="110" spans="2:6" x14ac:dyDescent="0.45">
      <c r="B110" s="156">
        <v>42680</v>
      </c>
      <c r="C110" s="157">
        <v>9132.9479768786114</v>
      </c>
      <c r="E110" s="156">
        <v>42680</v>
      </c>
      <c r="F110" s="157">
        <v>9965.5753040224499</v>
      </c>
    </row>
    <row r="111" spans="2:6" x14ac:dyDescent="0.45">
      <c r="B111" s="156">
        <v>42767</v>
      </c>
      <c r="C111" s="157">
        <v>16619.31818181818</v>
      </c>
      <c r="E111" s="156">
        <v>42767</v>
      </c>
      <c r="F111" s="157">
        <v>10121.929288206307</v>
      </c>
    </row>
    <row r="112" spans="2:6" x14ac:dyDescent="0.45">
      <c r="B112" s="156">
        <v>43525</v>
      </c>
      <c r="C112" s="157">
        <v>8051.1182108626199</v>
      </c>
      <c r="E112" s="156">
        <v>43525</v>
      </c>
      <c r="F112" s="157">
        <v>12579.880005581135</v>
      </c>
    </row>
    <row r="113" spans="2:6" x14ac:dyDescent="0.45">
      <c r="B113" s="156">
        <v>43078</v>
      </c>
      <c r="C113" s="157">
        <v>25166.666666666664</v>
      </c>
      <c r="E113" s="156">
        <v>43078</v>
      </c>
      <c r="F113" s="157">
        <v>12634.898920808633</v>
      </c>
    </row>
    <row r="114" spans="2:6" x14ac:dyDescent="0.45">
      <c r="B114" s="8" t="s">
        <v>9</v>
      </c>
      <c r="C114" s="9">
        <f>XIRR(C102:C113,B102:B113)</f>
        <v>0.46610453724861156</v>
      </c>
      <c r="E114" s="8" t="s">
        <v>9</v>
      </c>
      <c r="F114" s="9">
        <f>XIRR(F102:F113,E102:E113)</f>
        <v>0.13514049649238591</v>
      </c>
    </row>
    <row r="115" spans="2:6" s="1" customFormat="1" x14ac:dyDescent="0.45">
      <c r="B115" s="3" t="s">
        <v>28</v>
      </c>
      <c r="C115" s="17">
        <v>0.60929999999999995</v>
      </c>
      <c r="E115" s="3" t="s">
        <v>28</v>
      </c>
      <c r="F115" s="17">
        <v>0.28010000000000002</v>
      </c>
    </row>
    <row r="117" spans="2:6" x14ac:dyDescent="0.45">
      <c r="B117" s="193" t="s">
        <v>16</v>
      </c>
      <c r="C117" s="194"/>
      <c r="E117" s="190" t="s">
        <v>25</v>
      </c>
      <c r="F117" s="190"/>
    </row>
    <row r="118" spans="2:6" x14ac:dyDescent="0.45">
      <c r="B118" s="156">
        <v>42761</v>
      </c>
      <c r="C118" s="157">
        <v>-10000</v>
      </c>
      <c r="E118" s="156">
        <v>42761</v>
      </c>
      <c r="F118" s="157">
        <v>-10000</v>
      </c>
    </row>
    <row r="119" spans="2:6" x14ac:dyDescent="0.45">
      <c r="B119" s="156">
        <v>42820</v>
      </c>
      <c r="C119" s="157">
        <v>-10000</v>
      </c>
      <c r="E119" s="156">
        <v>42820</v>
      </c>
      <c r="F119" s="157">
        <v>-10000</v>
      </c>
    </row>
    <row r="120" spans="2:6" x14ac:dyDescent="0.45">
      <c r="B120" s="156">
        <v>42883</v>
      </c>
      <c r="C120" s="157">
        <v>-10000</v>
      </c>
      <c r="E120" s="156">
        <v>42883</v>
      </c>
      <c r="F120" s="157">
        <v>-10000</v>
      </c>
    </row>
    <row r="121" spans="2:6" x14ac:dyDescent="0.45">
      <c r="B121" s="156">
        <v>42939</v>
      </c>
      <c r="C121" s="157">
        <v>-10000</v>
      </c>
      <c r="E121" s="156">
        <v>42939</v>
      </c>
      <c r="F121" s="157">
        <v>-10000</v>
      </c>
    </row>
    <row r="122" spans="2:6" x14ac:dyDescent="0.45">
      <c r="B122" s="156">
        <v>43008</v>
      </c>
      <c r="C122" s="157">
        <v>-10000</v>
      </c>
      <c r="E122" s="156">
        <v>43008</v>
      </c>
      <c r="F122" s="157">
        <v>-10000</v>
      </c>
    </row>
    <row r="123" spans="2:6" x14ac:dyDescent="0.45">
      <c r="B123" s="156">
        <v>43063</v>
      </c>
      <c r="C123" s="157">
        <v>-10000</v>
      </c>
      <c r="E123" s="156">
        <v>43063</v>
      </c>
      <c r="F123" s="157">
        <v>-10000</v>
      </c>
    </row>
    <row r="124" spans="2:6" x14ac:dyDescent="0.45">
      <c r="B124" s="156">
        <v>43330</v>
      </c>
      <c r="C124" s="157">
        <v>11167.400881057269</v>
      </c>
      <c r="E124" s="156">
        <v>43330</v>
      </c>
      <c r="F124" s="157">
        <v>13695.683557095423</v>
      </c>
    </row>
    <row r="125" spans="2:6" x14ac:dyDescent="0.45">
      <c r="B125" s="156">
        <v>43149</v>
      </c>
      <c r="C125" s="157">
        <v>12808.219178082192</v>
      </c>
      <c r="E125" s="156">
        <v>43149</v>
      </c>
      <c r="F125" s="157">
        <v>11559.770232147106</v>
      </c>
    </row>
    <row r="126" spans="2:6" x14ac:dyDescent="0.45">
      <c r="B126" s="159">
        <v>44192</v>
      </c>
      <c r="C126" s="157">
        <v>55568.181818181823</v>
      </c>
      <c r="E126" s="159">
        <v>44192</v>
      </c>
      <c r="F126" s="157">
        <v>15138.906793863607</v>
      </c>
    </row>
    <row r="127" spans="2:6" x14ac:dyDescent="0.45">
      <c r="B127" s="159">
        <v>44192</v>
      </c>
      <c r="C127" s="157">
        <v>16380.952380952382</v>
      </c>
      <c r="E127" s="159">
        <v>44192</v>
      </c>
      <c r="F127" s="157">
        <v>14665.771644447221</v>
      </c>
    </row>
    <row r="128" spans="2:6" x14ac:dyDescent="0.45">
      <c r="B128" s="156">
        <v>43128</v>
      </c>
      <c r="C128" s="157">
        <v>15500</v>
      </c>
      <c r="E128" s="156">
        <v>43128</v>
      </c>
      <c r="F128" s="157">
        <v>10913.56604014832</v>
      </c>
    </row>
    <row r="129" spans="2:6" x14ac:dyDescent="0.45">
      <c r="B129" s="156">
        <v>43692</v>
      </c>
      <c r="C129" s="157">
        <v>3532.608695652174</v>
      </c>
      <c r="E129" s="156">
        <v>43692</v>
      </c>
      <c r="F129" s="157">
        <v>11078.416817601472</v>
      </c>
    </row>
    <row r="130" spans="2:6" x14ac:dyDescent="0.45">
      <c r="B130" s="8" t="s">
        <v>9</v>
      </c>
      <c r="C130" s="9">
        <f>XIRR(C118:C129,B118:B129)</f>
        <v>0.32996414303779598</v>
      </c>
      <c r="E130" s="8" t="s">
        <v>9</v>
      </c>
      <c r="F130" s="9">
        <f>XIRR(F118:F129,E118:E129)</f>
        <v>0.13658924698829653</v>
      </c>
    </row>
    <row r="131" spans="2:6" s="1" customFormat="1" x14ac:dyDescent="0.45">
      <c r="B131" s="3" t="s">
        <v>28</v>
      </c>
      <c r="C131" s="140">
        <v>0.91600000000000004</v>
      </c>
      <c r="E131" s="3" t="s">
        <v>28</v>
      </c>
      <c r="F131" s="140">
        <v>0.28420000000000001</v>
      </c>
    </row>
    <row r="133" spans="2:6" x14ac:dyDescent="0.45">
      <c r="B133" s="193" t="s">
        <v>17</v>
      </c>
      <c r="C133" s="194"/>
      <c r="E133" s="190" t="s">
        <v>26</v>
      </c>
      <c r="F133" s="190"/>
    </row>
    <row r="134" spans="2:6" x14ac:dyDescent="0.45">
      <c r="B134" s="156">
        <v>43121</v>
      </c>
      <c r="C134" s="157">
        <v>-10000</v>
      </c>
      <c r="E134" s="156">
        <v>43121</v>
      </c>
      <c r="F134" s="157">
        <v>-10000</v>
      </c>
    </row>
    <row r="135" spans="2:6" x14ac:dyDescent="0.45">
      <c r="B135" s="156">
        <v>43184</v>
      </c>
      <c r="C135" s="157">
        <v>-10000</v>
      </c>
      <c r="E135" s="156">
        <v>43184</v>
      </c>
      <c r="F135" s="157">
        <v>-10000</v>
      </c>
    </row>
    <row r="136" spans="2:6" x14ac:dyDescent="0.45">
      <c r="B136" s="156">
        <v>43247</v>
      </c>
      <c r="C136" s="157">
        <v>-10000</v>
      </c>
      <c r="E136" s="156">
        <v>43247</v>
      </c>
      <c r="F136" s="157">
        <v>-10000</v>
      </c>
    </row>
    <row r="137" spans="2:6" x14ac:dyDescent="0.45">
      <c r="B137" s="156">
        <v>43310</v>
      </c>
      <c r="C137" s="157">
        <v>-10000</v>
      </c>
      <c r="E137" s="156">
        <v>43310</v>
      </c>
      <c r="F137" s="157">
        <v>-10000</v>
      </c>
    </row>
    <row r="138" spans="2:6" x14ac:dyDescent="0.45">
      <c r="B138" s="156">
        <v>43373</v>
      </c>
      <c r="C138" s="157">
        <v>-10000</v>
      </c>
      <c r="E138" s="156">
        <v>43373</v>
      </c>
      <c r="F138" s="157">
        <v>-10000</v>
      </c>
    </row>
    <row r="139" spans="2:6" x14ac:dyDescent="0.45">
      <c r="B139" s="156">
        <v>43428</v>
      </c>
      <c r="C139" s="157">
        <v>-10000</v>
      </c>
      <c r="E139" s="156">
        <v>43428</v>
      </c>
      <c r="F139" s="157">
        <v>-10000</v>
      </c>
    </row>
    <row r="140" spans="2:6" x14ac:dyDescent="0.45">
      <c r="B140" s="159">
        <v>44192</v>
      </c>
      <c r="C140" s="157">
        <v>1523.0923694779117</v>
      </c>
      <c r="E140" s="159">
        <v>44192</v>
      </c>
      <c r="F140" s="157">
        <v>13227.359765712999</v>
      </c>
    </row>
    <row r="141" spans="2:6" x14ac:dyDescent="0.45">
      <c r="B141" s="156">
        <v>43820</v>
      </c>
      <c r="C141" s="157">
        <v>11498.579545454546</v>
      </c>
      <c r="E141" s="156">
        <v>43820</v>
      </c>
      <c r="F141" s="157">
        <v>12786.759517747032</v>
      </c>
    </row>
    <row r="142" spans="2:6" x14ac:dyDescent="0.45">
      <c r="B142" s="159">
        <v>44192</v>
      </c>
      <c r="C142" s="157">
        <v>4609.7560975609758</v>
      </c>
      <c r="E142" s="159">
        <v>44192</v>
      </c>
      <c r="F142" s="157">
        <v>13449.677881173946</v>
      </c>
    </row>
    <row r="143" spans="2:6" x14ac:dyDescent="0.45">
      <c r="B143" s="159">
        <v>44192</v>
      </c>
      <c r="C143" s="157">
        <v>10349.397590361446</v>
      </c>
      <c r="E143" s="159">
        <v>44192</v>
      </c>
      <c r="F143" s="157">
        <v>12581.154917505894</v>
      </c>
    </row>
    <row r="144" spans="2:6" x14ac:dyDescent="0.45">
      <c r="B144" s="159">
        <v>44192</v>
      </c>
      <c r="C144" s="157">
        <v>51523.636363636375</v>
      </c>
      <c r="E144" s="159">
        <v>44192</v>
      </c>
      <c r="F144" s="157">
        <v>12966.295856681481</v>
      </c>
    </row>
    <row r="145" spans="2:6" x14ac:dyDescent="0.45">
      <c r="B145" s="159">
        <v>44192</v>
      </c>
      <c r="C145" s="157">
        <v>10491.304347826088</v>
      </c>
      <c r="E145" s="159">
        <v>44192</v>
      </c>
      <c r="F145" s="157">
        <v>13428.146708213031</v>
      </c>
    </row>
    <row r="146" spans="2:6" x14ac:dyDescent="0.45">
      <c r="B146" s="8" t="s">
        <v>9</v>
      </c>
      <c r="C146" s="9">
        <f>XIRR(C134:C145,B134:B145)</f>
        <v>0.18630722165107727</v>
      </c>
      <c r="E146" s="8" t="s">
        <v>9</v>
      </c>
      <c r="F146" s="9">
        <f>XIRR(F134:F145,E134:E145)</f>
        <v>0.12151783108711245</v>
      </c>
    </row>
    <row r="147" spans="2:6" s="1" customFormat="1" x14ac:dyDescent="0.45">
      <c r="B147" s="3" t="s">
        <v>28</v>
      </c>
      <c r="C147" s="140">
        <v>0.49990000000000001</v>
      </c>
      <c r="E147" s="3" t="s">
        <v>28</v>
      </c>
      <c r="F147" s="140">
        <v>0.30730000000000002</v>
      </c>
    </row>
    <row r="149" spans="2:6" x14ac:dyDescent="0.45">
      <c r="B149" s="193" t="s">
        <v>18</v>
      </c>
      <c r="C149" s="194"/>
      <c r="E149" s="190" t="s">
        <v>27</v>
      </c>
      <c r="F149" s="190"/>
    </row>
    <row r="150" spans="2:6" x14ac:dyDescent="0.45">
      <c r="B150" s="156">
        <v>43491</v>
      </c>
      <c r="C150" s="157">
        <v>-10000</v>
      </c>
      <c r="E150" s="156">
        <v>43491</v>
      </c>
      <c r="F150" s="157">
        <v>-10000</v>
      </c>
    </row>
    <row r="151" spans="2:6" x14ac:dyDescent="0.45">
      <c r="B151" s="156">
        <v>43550</v>
      </c>
      <c r="C151" s="157">
        <v>-10000</v>
      </c>
      <c r="E151" s="156">
        <v>43550</v>
      </c>
      <c r="F151" s="157">
        <v>-10000</v>
      </c>
    </row>
    <row r="152" spans="2:6" x14ac:dyDescent="0.45">
      <c r="B152" s="156">
        <v>43610</v>
      </c>
      <c r="C152" s="157">
        <v>-10000</v>
      </c>
      <c r="E152" s="156">
        <v>43610</v>
      </c>
      <c r="F152" s="157">
        <v>-10000</v>
      </c>
    </row>
    <row r="153" spans="2:6" x14ac:dyDescent="0.45">
      <c r="B153" s="156">
        <v>43677</v>
      </c>
      <c r="C153" s="157">
        <v>-10000</v>
      </c>
      <c r="E153" s="156">
        <v>43677</v>
      </c>
      <c r="F153" s="157">
        <v>-10000</v>
      </c>
    </row>
    <row r="154" spans="2:6" x14ac:dyDescent="0.45">
      <c r="B154" s="156">
        <v>43737</v>
      </c>
      <c r="C154" s="157">
        <v>-10000</v>
      </c>
      <c r="E154" s="156">
        <v>43737</v>
      </c>
      <c r="F154" s="157">
        <v>-10000</v>
      </c>
    </row>
    <row r="155" spans="2:6" x14ac:dyDescent="0.45">
      <c r="B155" s="156">
        <v>43789</v>
      </c>
      <c r="C155" s="157">
        <v>-10000</v>
      </c>
      <c r="E155" s="156">
        <v>43789</v>
      </c>
      <c r="F155" s="157">
        <v>-10000</v>
      </c>
    </row>
    <row r="156" spans="2:6" x14ac:dyDescent="0.45">
      <c r="B156" s="156">
        <v>43664</v>
      </c>
      <c r="C156" s="157">
        <v>9885.0574712643684</v>
      </c>
      <c r="E156" s="156">
        <v>43664</v>
      </c>
      <c r="F156" s="157">
        <v>10838.584316446912</v>
      </c>
    </row>
    <row r="157" spans="2:6" x14ac:dyDescent="0.45">
      <c r="B157" s="159">
        <v>44192</v>
      </c>
      <c r="C157" s="157">
        <v>6680.5555555555566</v>
      </c>
      <c r="E157" s="159">
        <v>44192</v>
      </c>
      <c r="F157" s="157">
        <v>12285.983312844925</v>
      </c>
    </row>
    <row r="158" spans="2:6" x14ac:dyDescent="0.45">
      <c r="B158" s="159">
        <v>44192</v>
      </c>
      <c r="C158" s="157">
        <v>13758.064516129032</v>
      </c>
      <c r="E158" s="159">
        <v>44192</v>
      </c>
      <c r="F158" s="157">
        <v>11837.058690119193</v>
      </c>
    </row>
    <row r="159" spans="2:6" x14ac:dyDescent="0.45">
      <c r="B159" s="159">
        <v>44192</v>
      </c>
      <c r="C159" s="157">
        <v>14593.922651933701</v>
      </c>
      <c r="E159" s="159">
        <v>44192</v>
      </c>
      <c r="F159" s="157">
        <v>12532.483124783223</v>
      </c>
    </row>
    <row r="160" spans="2:6" x14ac:dyDescent="0.45">
      <c r="B160" s="159">
        <v>44192</v>
      </c>
      <c r="C160" s="157">
        <v>18227.027027027027</v>
      </c>
      <c r="E160" s="159">
        <v>44192</v>
      </c>
      <c r="F160" s="157">
        <v>12099.582710834064</v>
      </c>
    </row>
    <row r="161" spans="2:6" ht="18" customHeight="1" x14ac:dyDescent="0.45">
      <c r="B161" s="160">
        <v>43952</v>
      </c>
      <c r="C161" s="157">
        <v>7828.5714285714284</v>
      </c>
      <c r="E161" s="160">
        <v>43952</v>
      </c>
      <c r="F161" s="157">
        <v>8294.2609037908042</v>
      </c>
    </row>
    <row r="162" spans="2:6" x14ac:dyDescent="0.45">
      <c r="B162" s="8" t="s">
        <v>9</v>
      </c>
      <c r="C162" s="9">
        <f>XIRR(C150:C161,B150:B161)</f>
        <v>0.14778159260749824</v>
      </c>
      <c r="E162" s="8" t="s">
        <v>9</v>
      </c>
      <c r="F162" s="9">
        <f>XIRR(F150:F161,E150:E161)</f>
        <v>0.11002245545387268</v>
      </c>
    </row>
    <row r="163" spans="2:6" s="1" customFormat="1" x14ac:dyDescent="0.45">
      <c r="B163" s="3" t="s">
        <v>28</v>
      </c>
      <c r="C163" s="140">
        <v>0.18290000000000001</v>
      </c>
      <c r="E163" s="3" t="s">
        <v>28</v>
      </c>
      <c r="F163" s="140">
        <v>0.13150000000000001</v>
      </c>
    </row>
    <row r="165" spans="2:6" x14ac:dyDescent="0.45">
      <c r="B165" s="193" t="s">
        <v>317</v>
      </c>
      <c r="C165" s="194"/>
      <c r="E165" s="190" t="s">
        <v>318</v>
      </c>
      <c r="F165" s="190"/>
    </row>
    <row r="166" spans="2:6" x14ac:dyDescent="0.45">
      <c r="B166" s="156">
        <v>43851</v>
      </c>
      <c r="C166" s="157">
        <v>-10000</v>
      </c>
      <c r="E166" s="156">
        <v>43851</v>
      </c>
      <c r="F166" s="157">
        <v>-10000</v>
      </c>
    </row>
    <row r="167" spans="2:6" x14ac:dyDescent="0.45">
      <c r="B167" s="156">
        <v>43960</v>
      </c>
      <c r="C167" s="157">
        <v>-10000</v>
      </c>
      <c r="E167" s="156">
        <v>43960</v>
      </c>
      <c r="F167" s="157">
        <v>-10000</v>
      </c>
    </row>
    <row r="168" spans="2:6" x14ac:dyDescent="0.45">
      <c r="B168" s="156">
        <v>44036</v>
      </c>
      <c r="C168" s="157">
        <v>-10000</v>
      </c>
      <c r="E168" s="156">
        <v>44036</v>
      </c>
      <c r="F168" s="157">
        <v>-10000</v>
      </c>
    </row>
    <row r="169" spans="2:6" x14ac:dyDescent="0.45">
      <c r="B169" s="156">
        <v>44093</v>
      </c>
      <c r="C169" s="157">
        <v>-10000</v>
      </c>
      <c r="E169" s="156">
        <v>44093</v>
      </c>
      <c r="F169" s="157">
        <v>-10000</v>
      </c>
    </row>
    <row r="170" spans="2:6" x14ac:dyDescent="0.45">
      <c r="B170" s="156">
        <v>44165</v>
      </c>
      <c r="C170" s="157">
        <v>-10000</v>
      </c>
      <c r="E170" s="156">
        <v>44165</v>
      </c>
      <c r="F170" s="157">
        <v>-10000</v>
      </c>
    </row>
    <row r="171" spans="2:6" x14ac:dyDescent="0.45">
      <c r="B171" s="156">
        <v>44192</v>
      </c>
      <c r="C171" s="157">
        <v>9601.073345259394</v>
      </c>
      <c r="E171" s="156">
        <v>44192</v>
      </c>
      <c r="F171" s="157">
        <v>11367.002226309167</v>
      </c>
    </row>
    <row r="172" spans="2:6" x14ac:dyDescent="0.45">
      <c r="B172" s="156">
        <v>44192</v>
      </c>
      <c r="C172" s="157">
        <v>14534.270650263621</v>
      </c>
      <c r="E172" s="156">
        <v>44192</v>
      </c>
      <c r="F172" s="157">
        <v>14844.673387479064</v>
      </c>
    </row>
    <row r="173" spans="2:6" x14ac:dyDescent="0.45">
      <c r="B173" s="159">
        <v>44192</v>
      </c>
      <c r="C173" s="157">
        <v>14339.622641509433</v>
      </c>
      <c r="E173" s="159">
        <v>44192</v>
      </c>
      <c r="F173" s="157">
        <v>12319.494348133967</v>
      </c>
    </row>
    <row r="174" spans="2:6" x14ac:dyDescent="0.45">
      <c r="B174" s="159">
        <v>44192</v>
      </c>
      <c r="C174" s="157">
        <v>9364.9671882887433</v>
      </c>
      <c r="E174" s="159">
        <v>44192</v>
      </c>
      <c r="F174" s="157">
        <v>12092.107295474438</v>
      </c>
    </row>
    <row r="175" spans="2:6" x14ac:dyDescent="0.45">
      <c r="B175" s="159">
        <v>44192</v>
      </c>
      <c r="C175" s="157">
        <v>12699.203187250994</v>
      </c>
      <c r="E175" s="159">
        <v>44192</v>
      </c>
      <c r="F175" s="157">
        <v>10639.411098527746</v>
      </c>
    </row>
    <row r="176" spans="2:6" x14ac:dyDescent="0.45">
      <c r="B176" s="8" t="s">
        <v>9</v>
      </c>
      <c r="C176" s="9">
        <f>XIRR(C166:C175,B166:B175)</f>
        <v>0.48221675753593451</v>
      </c>
      <c r="E176" s="8" t="s">
        <v>9</v>
      </c>
      <c r="F176" s="9">
        <f>XIRR(F166:F175,E166:E175)</f>
        <v>0.51751938462257374</v>
      </c>
    </row>
    <row r="177" spans="2:6" x14ac:dyDescent="0.45">
      <c r="B177" s="3" t="s">
        <v>28</v>
      </c>
      <c r="C177" s="140">
        <v>0.21079999999999999</v>
      </c>
      <c r="D177" s="1"/>
      <c r="E177" s="3" t="s">
        <v>28</v>
      </c>
      <c r="F177" s="140">
        <v>0.2253</v>
      </c>
    </row>
  </sheetData>
  <mergeCells count="20">
    <mergeCell ref="B3:C3"/>
    <mergeCell ref="E3:F3"/>
    <mergeCell ref="B21:C21"/>
    <mergeCell ref="E21:F21"/>
    <mergeCell ref="B41:C41"/>
    <mergeCell ref="E41:F41"/>
    <mergeCell ref="B61:C61"/>
    <mergeCell ref="E61:F61"/>
    <mergeCell ref="B83:C83"/>
    <mergeCell ref="E83:F83"/>
    <mergeCell ref="B101:C101"/>
    <mergeCell ref="E101:F101"/>
    <mergeCell ref="B165:C165"/>
    <mergeCell ref="E165:F165"/>
    <mergeCell ref="B117:C117"/>
    <mergeCell ref="E117:F117"/>
    <mergeCell ref="B133:C133"/>
    <mergeCell ref="E133:F133"/>
    <mergeCell ref="B149:C149"/>
    <mergeCell ref="E149:F1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Sheet1</vt:lpstr>
      <vt:lpstr>AllinOne</vt:lpstr>
      <vt:lpstr>Performance snapshot</vt:lpstr>
      <vt:lpstr>Risk Arb-Spl Situations</vt:lpstr>
      <vt:lpstr>Backup_Inv+Spl</vt:lpstr>
      <vt:lpstr>Yr wise-Inv+Spl</vt:lpstr>
      <vt:lpstr>Combined-Inv+Spl</vt:lpstr>
      <vt:lpstr>Backup_Inv only</vt:lpstr>
      <vt:lpstr>Yr wise-Inv</vt:lpstr>
      <vt:lpstr>Combined_Inv</vt:lpstr>
      <vt:lpstr>Separate</vt:lpstr>
      <vt:lpstr>Backup_Spl</vt:lpstr>
      <vt:lpstr>Yr wise-Spl</vt:lpstr>
      <vt:lpstr>Combined-Spl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Deepak Rai</dc:creator>
  <cp:lastModifiedBy>Ekansh Mittal</cp:lastModifiedBy>
  <dcterms:created xsi:type="dcterms:W3CDTF">2019-12-05T05:16:46Z</dcterms:created>
  <dcterms:modified xsi:type="dcterms:W3CDTF">2020-12-28T06:44:21Z</dcterms:modified>
</cp:coreProperties>
</file>